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7650"/>
  </bookViews>
  <sheets>
    <sheet name="Bieuso03" sheetId="5" r:id="rId1"/>
    <sheet name="Bieuso05" sheetId="4" r:id="rId2"/>
    <sheet name="Bieuso04" sheetId="3" r:id="rId3"/>
    <sheet name="Bieuso02" sheetId="2" r:id="rId4"/>
    <sheet name="Bieuso01" sheetId="1" r:id="rId5"/>
  </sheets>
  <definedNames>
    <definedName name="_xlnm.Print_Titles" localSheetId="4">Bieuso01!$6:$9</definedName>
    <definedName name="_xlnm.Print_Titles" localSheetId="3">Bieuso02!$6:$9</definedName>
    <definedName name="_xlnm.Print_Titles" localSheetId="0">Bieuso03!$5:$7</definedName>
  </definedNames>
  <calcPr calcId="124519"/>
</workbook>
</file>

<file path=xl/calcChain.xml><?xml version="1.0" encoding="utf-8"?>
<calcChain xmlns="http://schemas.openxmlformats.org/spreadsheetml/2006/main">
  <c r="C19" i="1"/>
  <c r="F11"/>
  <c r="E10"/>
  <c r="C35"/>
  <c r="C36"/>
  <c r="C37"/>
  <c r="C38"/>
  <c r="C39"/>
  <c r="C34"/>
  <c r="C31"/>
  <c r="C30"/>
  <c r="F20"/>
  <c r="D19" l="1"/>
  <c r="C10"/>
  <c r="D13" i="2"/>
  <c r="D12" s="1"/>
  <c r="E24"/>
  <c r="C24" s="1"/>
  <c r="G13" i="5"/>
  <c r="H13" s="1"/>
  <c r="I61" i="2"/>
  <c r="I40" s="1"/>
  <c r="I69"/>
  <c r="D71"/>
  <c r="C71" s="1"/>
  <c r="C43"/>
  <c r="L40"/>
  <c r="F61"/>
  <c r="F24" i="1"/>
  <c r="F25"/>
  <c r="F26"/>
  <c r="F29"/>
  <c r="F32"/>
  <c r="F33"/>
  <c r="F34"/>
  <c r="F35"/>
  <c r="F36"/>
  <c r="E37"/>
  <c r="D74" i="2" s="1"/>
  <c r="C74" s="1"/>
  <c r="F16" i="1"/>
  <c r="F18"/>
  <c r="F19"/>
  <c r="F21"/>
  <c r="F22"/>
  <c r="F23"/>
  <c r="E15"/>
  <c r="E17" s="1"/>
  <c r="C13" i="2"/>
  <c r="C14"/>
  <c r="C15"/>
  <c r="C16"/>
  <c r="C17"/>
  <c r="C18"/>
  <c r="C19"/>
  <c r="C20"/>
  <c r="C21"/>
  <c r="C22"/>
  <c r="C23"/>
  <c r="C25"/>
  <c r="C27"/>
  <c r="C28"/>
  <c r="C29"/>
  <c r="C30"/>
  <c r="C31"/>
  <c r="C32"/>
  <c r="C33"/>
  <c r="C34"/>
  <c r="C35"/>
  <c r="C36"/>
  <c r="C37"/>
  <c r="C38"/>
  <c r="C39"/>
  <c r="C41"/>
  <c r="C42"/>
  <c r="C44"/>
  <c r="C45"/>
  <c r="C46"/>
  <c r="C47"/>
  <c r="C48"/>
  <c r="C49"/>
  <c r="C50"/>
  <c r="C51"/>
  <c r="C52"/>
  <c r="C53"/>
  <c r="C54"/>
  <c r="C55"/>
  <c r="C56"/>
  <c r="C57"/>
  <c r="C58"/>
  <c r="C59"/>
  <c r="C60"/>
  <c r="C62"/>
  <c r="C63"/>
  <c r="C64"/>
  <c r="C65"/>
  <c r="C66"/>
  <c r="C67"/>
  <c r="C68"/>
  <c r="C69"/>
  <c r="C72"/>
  <c r="C73"/>
  <c r="C75"/>
  <c r="C76"/>
  <c r="C77"/>
  <c r="E70"/>
  <c r="F70"/>
  <c r="G70"/>
  <c r="H70"/>
  <c r="I70"/>
  <c r="J70"/>
  <c r="E40"/>
  <c r="G40"/>
  <c r="H40"/>
  <c r="E12"/>
  <c r="F12"/>
  <c r="G12"/>
  <c r="H12"/>
  <c r="I12"/>
  <c r="J12"/>
  <c r="J11" s="1"/>
  <c r="K12"/>
  <c r="D31" i="1" l="1"/>
  <c r="D21"/>
  <c r="D25"/>
  <c r="D20"/>
  <c r="D11"/>
  <c r="D30"/>
  <c r="D34"/>
  <c r="D24"/>
  <c r="D29"/>
  <c r="D33"/>
  <c r="D23"/>
  <c r="D26"/>
  <c r="D32"/>
  <c r="D15"/>
  <c r="D27"/>
  <c r="D28"/>
  <c r="D22"/>
  <c r="F37"/>
  <c r="I11" i="2"/>
  <c r="H11"/>
  <c r="F15" i="1"/>
  <c r="G11" i="2"/>
  <c r="C61"/>
  <c r="F40"/>
  <c r="F11" s="1"/>
  <c r="E11"/>
  <c r="L14" s="1"/>
  <c r="D40"/>
  <c r="D70"/>
  <c r="C70" s="1"/>
  <c r="I9" i="3"/>
  <c r="E9"/>
  <c r="B9"/>
  <c r="C9" s="1"/>
  <c r="C12" i="2" l="1"/>
  <c r="C26"/>
  <c r="C40"/>
  <c r="E30" i="1" l="1"/>
  <c r="F30" s="1"/>
  <c r="D11" i="2"/>
  <c r="L12" s="1"/>
  <c r="E31" i="1"/>
  <c r="F31" s="1"/>
  <c r="C11" i="2"/>
</calcChain>
</file>

<file path=xl/sharedStrings.xml><?xml version="1.0" encoding="utf-8"?>
<sst xmlns="http://schemas.openxmlformats.org/spreadsheetml/2006/main" count="282" uniqueCount="193">
  <si>
    <t>SỞ GIÁO DỤC VÀ ĐÀO TẠO HÀ NỘI</t>
  </si>
  <si>
    <t>Biểu số 01</t>
  </si>
  <si>
    <t>KẾ HOẠCH, DỰ TOÁN THU - CHI NĂM 2021</t>
  </si>
  <si>
    <t>Đơn vị tính: nghìn đồng.</t>
  </si>
  <si>
    <t>Số TT</t>
  </si>
  <si>
    <t>Nội dung</t>
  </si>
  <si>
    <t>Dự toán năm 2021</t>
  </si>
  <si>
    <t>Tổng số</t>
  </si>
  <si>
    <t>Trong đó nguồn NS chi nhiệm vụ thường xuyên và nguồn học phí hệ có chỉ tiêu ngân sách</t>
  </si>
  <si>
    <t>Số tiền</t>
  </si>
  <si>
    <t>Tỷ lệ %</t>
  </si>
  <si>
    <t>I</t>
  </si>
  <si>
    <t xml:space="preserve">TỔNG SỐ THU </t>
  </si>
  <si>
    <t>Ngân sách cấp chi nhiệm vụ thường xuyên</t>
  </si>
  <si>
    <t>Trong đó:</t>
  </si>
  <si>
    <t>+ Cải cách tiền lương NS cấp bổ sung</t>
  </si>
  <si>
    <t>+ 10% tiết kiệm chi khác để CCTL</t>
  </si>
  <si>
    <t>Học phí hệ có chỉ tiêu ngân sách</t>
  </si>
  <si>
    <t>+ 40% số thu để CCTL</t>
  </si>
  <si>
    <t>Học phí hệ không có chỉ tiêu ngân sách</t>
  </si>
  <si>
    <t>Thu khác được để lại chi theo quy định (chi tiết theo từng nội dung thu)</t>
  </si>
  <si>
    <t>*</t>
  </si>
  <si>
    <t>+ 40% số thu các khoản khác sau khi trừ các chi phí liên quan dành nguồn CCTL</t>
  </si>
  <si>
    <t>II</t>
  </si>
  <si>
    <t>DỰ TOÁN CHI</t>
  </si>
  <si>
    <t xml:space="preserve">Chi tiền lương, phụ cấp, học bổng và các khoản có tính chất lương theo mức lương cơ sở 1.490.000 đồng/tháng </t>
  </si>
  <si>
    <t>Chi các hoạt động của đơn vị (gồm: Chi hoạt động chuyên môn, chi quản lý, ….)</t>
  </si>
  <si>
    <t>Chi nộp thuế (nếu có)</t>
  </si>
  <si>
    <t>Sử dụng kinh phí tiết kiệm chi thường xuyên</t>
  </si>
  <si>
    <t>4.1</t>
  </si>
  <si>
    <t>Chi tăng thu nhập; chi lập quỹ bổ sung thu nhập, quỹ dự phòng ổn định thu nhập</t>
  </si>
  <si>
    <t>4.2</t>
  </si>
  <si>
    <t>Chi lập quỹ phúc lợi</t>
  </si>
  <si>
    <t>4.3</t>
  </si>
  <si>
    <t xml:space="preserve">Chi lập quỹ khen thưởng </t>
  </si>
  <si>
    <t>4.4</t>
  </si>
  <si>
    <t xml:space="preserve">Chi lập quỹ phát triển hoạt động sự nghiệp </t>
  </si>
  <si>
    <t>- Chi mua sắm</t>
  </si>
  <si>
    <t>- Chi sửa chữa, cải tạo, chống xuống cấp</t>
  </si>
  <si>
    <t>- Chi các khoản khác (nếu có)</t>
  </si>
  <si>
    <t>Ngày       tháng         năm 2021</t>
  </si>
  <si>
    <t>NGƯỜI LẬP BIỂU</t>
  </si>
  <si>
    <t>THỦ TRƯỞNG ĐƠN VỊ</t>
  </si>
  <si>
    <t>Ngày ….. tháng ….. năm 2021</t>
  </si>
  <si>
    <t xml:space="preserve">- Chi sửa chữa, cải tạo, chống xuống cấp </t>
  </si>
  <si>
    <t>………………</t>
  </si>
  <si>
    <t>Chi khác</t>
  </si>
  <si>
    <t>……………….</t>
  </si>
  <si>
    <t>Chi mua sắm tài sản dùng cho công tác chuyên môn (không thuộc tài sản cố định)</t>
  </si>
  <si>
    <t xml:space="preserve">Chi phí nghiệp vụ chuyên môn </t>
  </si>
  <si>
    <t xml:space="preserve">Sửa chữa thường xuyên (sửa chữa nhỏ) </t>
  </si>
  <si>
    <t>Chi đoàn vào</t>
  </si>
  <si>
    <t>Chi đoàn ra</t>
  </si>
  <si>
    <t>Chi phí thuê mướn</t>
  </si>
  <si>
    <t>Công tác phí</t>
  </si>
  <si>
    <t>Hội nghị</t>
  </si>
  <si>
    <t>Thông tin, tuyên truyền, liên lạc</t>
  </si>
  <si>
    <t>Vật tư văn phòng</t>
  </si>
  <si>
    <t>Thanh toán dịch vụ công cộng</t>
  </si>
  <si>
    <t>Phúc lợi tập thể</t>
  </si>
  <si>
    <t>+ Bảo hiểm thất nghiệp</t>
  </si>
  <si>
    <t>+ Kinh phí công đoàn</t>
  </si>
  <si>
    <t>+ Bảo hiểm y tế</t>
  </si>
  <si>
    <t>+ Bảo hiểm xã hội</t>
  </si>
  <si>
    <t>Các khoản đóng góp</t>
  </si>
  <si>
    <t>1.6</t>
  </si>
  <si>
    <t>…………………………………………</t>
  </si>
  <si>
    <t>Tiền thưởng</t>
  </si>
  <si>
    <t>1.5</t>
  </si>
  <si>
    <t>…………………………………..</t>
  </si>
  <si>
    <t>Học bổng học sinh</t>
  </si>
  <si>
    <t>1.4</t>
  </si>
  <si>
    <t>………………..</t>
  </si>
  <si>
    <t>+ Phụ cấp khác (Nếu có)</t>
  </si>
  <si>
    <t>+ Phụ cấp công vụ</t>
  </si>
  <si>
    <t>+ Phụ cấp công tác Đảng, Đoàn thể chính trị - xã hội</t>
  </si>
  <si>
    <t>+ Phụ cấp thâm niên vượt khung, phụ cấp thâm niên nghề</t>
  </si>
  <si>
    <t>+ Phụ cấp trách nhiệm theo nghề, theo công việc</t>
  </si>
  <si>
    <t xml:space="preserve">+ Phụ cấp ưu đãi nghề </t>
  </si>
  <si>
    <t>+ Phụ cấp nặng nhọc, độc hại, nguy hiểm</t>
  </si>
  <si>
    <t>+ Phụ cấp làm đêm; làm thêm giờ</t>
  </si>
  <si>
    <t>+ Phụ cấp khu vực</t>
  </si>
  <si>
    <t>+ Phụ cấp chức vụ</t>
  </si>
  <si>
    <t>Phụ cấp lương</t>
  </si>
  <si>
    <t>1.3</t>
  </si>
  <si>
    <t>…………………..</t>
  </si>
  <si>
    <t>+ Tiền công khác (ghi rõ từng loại)</t>
  </si>
  <si>
    <t>+ Tiền công trả cho vị trí lao động thường xuyên theo hợp đồng</t>
  </si>
  <si>
    <t>Tiền công trả cho vị trí lao động thường xuyên theo hợp đồng</t>
  </si>
  <si>
    <t>1.2</t>
  </si>
  <si>
    <t>…………………………….</t>
  </si>
  <si>
    <t>Tiền lương</t>
  </si>
  <si>
    <t>1.1</t>
  </si>
  <si>
    <t>Chi tiền lương, phụ cấp và các khoản có tính chất lương (theo mức lương cơ sở 1.490.000 đồng/tháng)</t>
  </si>
  <si>
    <t xml:space="preserve">DỰ TOÁN CHI </t>
  </si>
  <si>
    <t>TỔNG SỐ THU</t>
  </si>
  <si>
    <t>1=2+…+7</t>
  </si>
  <si>
    <t>B</t>
  </si>
  <si>
    <t>A</t>
  </si>
  <si>
    <t>Ghi chú: Định mức chi</t>
  </si>
  <si>
    <t>Thu khác được để lại chi theo quy định</t>
  </si>
  <si>
    <t>Tổng cộng</t>
  </si>
  <si>
    <t>CHI TIẾT KẾ HOẠCH, DỰ TOÁN THU - CHI NĂM 2021</t>
  </si>
  <si>
    <t>Biểu số 02</t>
  </si>
  <si>
    <t>Biểu số 04</t>
  </si>
  <si>
    <t xml:space="preserve"> BIỂU KẾ HOẠCH ĐỀ XUẤT CHỐNG XUỐNG CẤP TỪ QUỸ PHÁT TRIỂN HOẠT ĐỘNG SỰ NGHIỆP NĂM 2021</t>
  </si>
  <si>
    <t>VÀ CÁC NGUỒN VỐN HỢP PHÁP KHÁC</t>
  </si>
  <si>
    <t xml:space="preserve">                                                                                                                                                                                                                                                               </t>
  </si>
  <si>
    <t>Đơn vị: nghìn đồng.</t>
  </si>
  <si>
    <t>TT</t>
  </si>
  <si>
    <t>Tên dự án 
(sắp xếp theo thứ tự ưu tiên )</t>
  </si>
  <si>
    <t>Địa điểm xây dựng</t>
  </si>
  <si>
    <t>Năm bàn giao đưa vào sử dụng của hạng mục cần cải tạo</t>
  </si>
  <si>
    <t>Thực trạng công trình cần xây dựng, cải tạo 
(nêu rõ mức độ xuống cấp và sự cần thiết đầu tư )</t>
  </si>
  <si>
    <t>Năm cải tạo sửa chữa gần nhất</t>
  </si>
  <si>
    <t>Đề xuất, dự kiến quy mô cải tạo, sửa chữa</t>
  </si>
  <si>
    <t xml:space="preserve">Tổng khái toán, năm 2021
</t>
  </si>
  <si>
    <t>Ghi chú</t>
  </si>
  <si>
    <t>Phòng HCSN đề nghị</t>
  </si>
  <si>
    <t>TỔNG CỘNG:</t>
  </si>
  <si>
    <r>
      <t>Lưu ý:</t>
    </r>
    <r>
      <rPr>
        <i/>
        <sz val="10"/>
        <rFont val="Times New Roman"/>
        <family val="1"/>
      </rPr>
      <t xml:space="preserve">
- Các hạng mục độc lập dưới </t>
    </r>
    <r>
      <rPr>
        <b/>
        <i/>
        <sz val="10"/>
        <rFont val="Times New Roman"/>
        <family val="1"/>
      </rPr>
      <t xml:space="preserve">500 triệu
</t>
    </r>
    <r>
      <rPr>
        <i/>
        <sz val="10"/>
        <rFont val="Times New Roman"/>
        <family val="1"/>
      </rPr>
      <t>- Trước khi triển khai có Tờ trinh xin chấp thuận chủ trương và hướng dẫn thực hiện theo quy định, tránh việc tách nhỏ các hạng mục công trình (Căn cứ: điểm a) Khoản 4 Điều 39 Nghị định số 46/2015/NĐ-CP ngày 12/5/2015 của Chính phủ về quản lý chất lượng và bảo trì công trình xây dựng, Khoản 1 điều 5 Thông tư  92/2017/TT-BTC ngày 18/9/2017 của Bộ Tài Chính)</t>
    </r>
  </si>
  <si>
    <t>Các hạng mục cần xây dựng cải tạo &lt; 5 tỷ đồng</t>
  </si>
  <si>
    <t>Ưu tiên các hạng mục xuống cấp, nguy hiểm cấp bách (Nếu có):  Nhà lớp học, Nhà Hiệu bộ, làm việc, sân, cổng tường rào……</t>
  </si>
  <si>
    <t>Ưu tiên sửa chữa, cải tạo nâng cấp Nhà vệ sinh, nước sạch đảmbảo theo quy định</t>
  </si>
  <si>
    <t>Biểu số 05.</t>
  </si>
  <si>
    <t>BÁO CÁO TÌNH HÌNH THỰC HIỆN DỰ TOÁN CHI NGÂN SÁCH NĂM 2021</t>
  </si>
  <si>
    <t>Đơn vị tính: triệu đồng.</t>
  </si>
  <si>
    <t xml:space="preserve">Nội dung </t>
  </si>
  <si>
    <t xml:space="preserve">Dự toán được giao </t>
  </si>
  <si>
    <t>Thực hiện dự toán đến thời điểm báo cáo</t>
  </si>
  <si>
    <t>Tỷ lệ thực hiện</t>
  </si>
  <si>
    <t>Lý do giải ngân thấp</t>
  </si>
  <si>
    <t>Dự toán giao đầu năm</t>
  </si>
  <si>
    <t xml:space="preserve">Dự toán điều chỉnh, bổ sung trong năm (bao gồm cả kinh phí chuyển nguồn)  </t>
  </si>
  <si>
    <t>So với dự toán giao đầu năm</t>
  </si>
  <si>
    <t>So với dự toán sau điều chỉnh bổ sung</t>
  </si>
  <si>
    <t>5=cột 4*100/cột2</t>
  </si>
  <si>
    <t>6=cột 4*100/cột1</t>
  </si>
  <si>
    <t>7</t>
  </si>
  <si>
    <t>TỔNG CỘNG</t>
  </si>
  <si>
    <t>Kinh phí  nhiệm vụ thường xuyên (kinh phí thực hiện chế độ tự chủ)</t>
  </si>
  <si>
    <t>Kinh phí  nhiệm vụ không thường xuyên (kinh phí không thực hiện chế độ tự chủ)</t>
  </si>
  <si>
    <t xml:space="preserve">Chi nghiệp vụ </t>
  </si>
  <si>
    <t>(Chi tiết từng nghiệp vụ)</t>
  </si>
  <si>
    <t>...................................</t>
  </si>
  <si>
    <t>Kinh phí mua sắm</t>
  </si>
  <si>
    <t>.............</t>
  </si>
  <si>
    <t>(Số liệu báo cáo tính từ đầu năm 2021 đến hết ngày cuối cùng của tháng báo cáo)</t>
  </si>
  <si>
    <t>Ngày        tháng      năm 2021</t>
  </si>
  <si>
    <t>Người lập biểu</t>
  </si>
  <si>
    <t>Thủ trưởng đơn vị</t>
  </si>
  <si>
    <t>Biểu số 03</t>
  </si>
  <si>
    <r>
      <t xml:space="preserve">KẾ HOẠCH MUA SẮM TÀI SẢN, THIẾT BỊ TRƯỜNG HỌC NĂM 2021
</t>
    </r>
    <r>
      <rPr>
        <b/>
        <sz val="12"/>
        <rFont val="Times New Roman"/>
        <family val="1"/>
      </rPr>
      <t>(Không bao gồm tài sản, thiết bị mua sắm ngoài định mức được giao năm 2021)</t>
    </r>
  </si>
  <si>
    <r>
      <t xml:space="preserve">Tên tài sản
</t>
    </r>
    <r>
      <rPr>
        <sz val="10"/>
        <rFont val="Times New Roman"/>
        <family val="1"/>
      </rPr>
      <t/>
    </r>
  </si>
  <si>
    <t>Vị trí trang cấp</t>
  </si>
  <si>
    <t>Đơn vị tính</t>
  </si>
  <si>
    <t>Số lượng</t>
  </si>
  <si>
    <r>
      <t xml:space="preserve">Đơn giá
</t>
    </r>
    <r>
      <rPr>
        <sz val="10"/>
        <rFont val="Times New Roman"/>
        <family val="1"/>
      </rPr>
      <t>(1.000đ)</t>
    </r>
  </si>
  <si>
    <r>
      <t xml:space="preserve">Tổng dự toán
</t>
    </r>
    <r>
      <rPr>
        <sz val="10"/>
        <rFont val="Times New Roman"/>
        <family val="1"/>
      </rPr>
      <t>(1.000đ)</t>
    </r>
  </si>
  <si>
    <t>Nguồn vốn</t>
  </si>
  <si>
    <t>Dự kiến giao nhận tài sản</t>
  </si>
  <si>
    <t xml:space="preserve">Thông số kỹ thuật </t>
  </si>
  <si>
    <t>Quỹ phát triển HĐSN</t>
  </si>
  <si>
    <t>Nguồn hợp pháp khác</t>
  </si>
  <si>
    <t>Thời gian</t>
  </si>
  <si>
    <t>Địa điểm</t>
  </si>
  <si>
    <t>Danh mục tài sản mua sắm tập trung</t>
  </si>
  <si>
    <t>…</t>
  </si>
  <si>
    <t>Danh mục tài sản mua sắm tại đơn vị</t>
  </si>
  <si>
    <r>
      <rPr>
        <b/>
        <i/>
        <sz val="12"/>
        <rFont val="Times New Roman"/>
        <family val="1"/>
      </rPr>
      <t xml:space="preserve"> Ghi chú:</t>
    </r>
    <r>
      <rPr>
        <sz val="12"/>
        <rFont val="Times New Roman"/>
        <family val="1"/>
      </rPr>
      <t>- Danh mục tài sản mua sắm tập trung thực hiện theo Quyết định số 4754/QĐ-UBND ngày 04/9/2019; Quyết định số 4278/QD-UBND ngày 23/9/2020 của UBND Thành phố về việc điều chỉnh giảm danh mục tài sản mua sắm theo phương thức tập trung  của UBND thành phố Hà Nội gồm: 1. Xe ô tô cứu thương; 2. Máy tính để bàn (bao gồm lưu điện); 3. Máy tính xách tay; 4. Máy in; 5. Máy photocopy; 6. Máy scan; 7. Máy điều hòa nhiệt độ; 8. Máy chiếu; 9. Màn chiếu; 10. Bàn ghế học sinh; 11. Dịch vụ công ích vệ sinh môi trường. (bỏ)
              - Các tài sản mua sắm của đơn vị xây dựng trong kế hoạch: Không bao gồm tài sản, thiết bị mua sắm ngoài định mức được giao năm 2021; không chồng chéo, trùng lặp với các kế hoạch đầu tư khác;
              - Dự toán bao gồm thuế và chi phí khác.</t>
    </r>
  </si>
  <si>
    <t>Ngày...    tháng  ...  năm 2021</t>
  </si>
  <si>
    <t>Thu dạy thêm</t>
  </si>
  <si>
    <t>Thu liên kết</t>
  </si>
  <si>
    <t>Thu Lệ phí thi THPT QG</t>
  </si>
  <si>
    <t>Thu sổ liên lạc điện tử</t>
  </si>
  <si>
    <t>Thu Hoa hồng BHYT</t>
  </si>
  <si>
    <t xml:space="preserve">Khoản thu dạy thêm học thêm </t>
  </si>
  <si>
    <t>Khoản thu liên kết</t>
  </si>
  <si>
    <t xml:space="preserve">Đơn vị: Trường THPT Đống Đa </t>
  </si>
  <si>
    <t>cái</t>
  </si>
  <si>
    <t xml:space="preserve">Ghế inox ngồi chào cờ cho học sinh </t>
  </si>
  <si>
    <t>3/2021</t>
  </si>
  <si>
    <t>Trường THPT Đống Đa</t>
  </si>
  <si>
    <t>Ghế inox</t>
  </si>
  <si>
    <t>Đơn vị: Trường THPT Đống Đa</t>
  </si>
  <si>
    <t>Mua tài sản khác</t>
  </si>
  <si>
    <t xml:space="preserve">Trường THPT Đống Đa </t>
  </si>
  <si>
    <t>Sân trường bong tróc, vỡ gạch gây nguy hiểm cho HS và GV</t>
  </si>
  <si>
    <t>Sửa, lát gạch lại sân trường</t>
  </si>
  <si>
    <t xml:space="preserve">Thu sổ liên lạc điện tử </t>
  </si>
  <si>
    <t>Thu hoa hồng BHYT</t>
  </si>
  <si>
    <t>Lệ phí thi THPT QG</t>
  </si>
  <si>
    <t>(Số liệu báo cáo tính từ đầu năm đến hết tháng01 năm 2021)</t>
  </si>
</sst>
</file>

<file path=xl/styles.xml><?xml version="1.0" encoding="utf-8"?>
<styleSheet xmlns="http://schemas.openxmlformats.org/spreadsheetml/2006/main">
  <numFmts count="9">
    <numFmt numFmtId="41" formatCode="_(* #,##0_);_(* \(#,##0\);_(* &quot;-&quot;_);_(@_)"/>
    <numFmt numFmtId="43" formatCode="_(* #,##0.00_);_(* \(#,##0.00\);_(* &quot;-&quot;??_);_(@_)"/>
    <numFmt numFmtId="164" formatCode="#,##0.000"/>
    <numFmt numFmtId="165" formatCode="#,##0.00000"/>
    <numFmt numFmtId="166" formatCode="0.000"/>
    <numFmt numFmtId="167" formatCode="_(* #,##0.00_);_(* \(#,##0.00\);_(* &quot;-&quot;_);_(@_)"/>
    <numFmt numFmtId="168" formatCode="_(* #,##0_);_(* \(#,##0\);_(* &quot;-&quot;??_);_(@_)"/>
    <numFmt numFmtId="169" formatCode="_(* #,##0.0_);_(* \(#,##0.0\);_(* &quot;-&quot;_);_(@_)"/>
    <numFmt numFmtId="170" formatCode="_(* #,##0.000_);_(* \(#,##0.000\);_(* &quot;-&quot;_);_(@_)"/>
  </numFmts>
  <fonts count="24">
    <font>
      <sz val="10"/>
      <name val="Arial"/>
    </font>
    <font>
      <sz val="12"/>
      <name val="Times New Roman"/>
      <family val="1"/>
    </font>
    <font>
      <b/>
      <sz val="12"/>
      <name val="Times New Roman"/>
      <family val="1"/>
    </font>
    <font>
      <i/>
      <sz val="12"/>
      <name val="Times New Roman"/>
      <family val="1"/>
    </font>
    <font>
      <u/>
      <sz val="12"/>
      <name val="Times New Roman"/>
      <family val="1"/>
    </font>
    <font>
      <b/>
      <i/>
      <sz val="12"/>
      <name val="Times New Roman"/>
      <family val="1"/>
    </font>
    <font>
      <sz val="10"/>
      <name val="Arial"/>
      <family val="2"/>
    </font>
    <font>
      <sz val="12"/>
      <name val=".VnTime"/>
      <family val="2"/>
    </font>
    <font>
      <sz val="12"/>
      <name val="Calibri"/>
      <family val="2"/>
    </font>
    <font>
      <sz val="14"/>
      <name val="Calibri"/>
      <family val="2"/>
    </font>
    <font>
      <b/>
      <sz val="14"/>
      <name val="Times New Roman"/>
      <family val="1"/>
    </font>
    <font>
      <b/>
      <i/>
      <sz val="14"/>
      <name val="Times New Roman"/>
      <family val="1"/>
    </font>
    <font>
      <b/>
      <sz val="22"/>
      <name val="Times New Roman"/>
      <family val="1"/>
    </font>
    <font>
      <b/>
      <i/>
      <sz val="10"/>
      <name val="Times New Roman"/>
      <family val="1"/>
    </font>
    <font>
      <i/>
      <sz val="10"/>
      <name val="Times New Roman"/>
      <family val="1"/>
    </font>
    <font>
      <b/>
      <i/>
      <sz val="10"/>
      <name val="Arial"/>
      <family val="2"/>
    </font>
    <font>
      <sz val="10"/>
      <name val="Times New Roman"/>
      <family val="1"/>
    </font>
    <font>
      <i/>
      <sz val="14"/>
      <name val="Times New Roman"/>
      <family val="1"/>
      <charset val="163"/>
    </font>
    <font>
      <i/>
      <sz val="14"/>
      <name val="Times New Roman"/>
      <family val="1"/>
    </font>
    <font>
      <sz val="11"/>
      <name val="Times New Roman"/>
      <family val="1"/>
    </font>
    <font>
      <sz val="8"/>
      <name val="Times New Roman"/>
      <family val="1"/>
    </font>
    <font>
      <b/>
      <sz val="11"/>
      <name val="Times New Roman"/>
      <family val="1"/>
    </font>
    <font>
      <b/>
      <i/>
      <sz val="11"/>
      <name val="Times New Roman"/>
      <family val="1"/>
    </font>
    <font>
      <sz val="10"/>
      <name val="Arial"/>
      <family val="2"/>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dotted">
        <color indexed="64"/>
      </top>
      <bottom/>
      <diagonal/>
    </border>
    <border>
      <left/>
      <right/>
      <top style="thin">
        <color indexed="64"/>
      </top>
      <bottom/>
      <diagonal/>
    </border>
  </borders>
  <cellStyleXfs count="4">
    <xf numFmtId="0" fontId="0" fillId="0" borderId="0"/>
    <xf numFmtId="0" fontId="6" fillId="0" borderId="0"/>
    <xf numFmtId="0" fontId="7" fillId="0" borderId="0"/>
    <xf numFmtId="43" fontId="23" fillId="0" borderId="0" applyFont="0" applyFill="0" applyBorder="0" applyAlignment="0" applyProtection="0"/>
  </cellStyleXfs>
  <cellXfs count="209">
    <xf numFmtId="0" fontId="0" fillId="0" borderId="0" xfId="0"/>
    <xf numFmtId="0" fontId="2" fillId="0" borderId="0" xfId="0" applyFont="1" applyAlignment="1">
      <alignment vertical="center"/>
    </xf>
    <xf numFmtId="0" fontId="1" fillId="0" borderId="0" xfId="0" applyFont="1" applyAlignment="1">
      <alignment vertical="center"/>
    </xf>
    <xf numFmtId="0" fontId="1" fillId="0" borderId="0" xfId="0" applyFont="1" applyAlignment="1">
      <alignment horizontal="right" vertical="center"/>
    </xf>
    <xf numFmtId="49" fontId="4" fillId="0" borderId="0" xfId="0" applyNumberFormat="1" applyFont="1" applyAlignment="1">
      <alignment horizontal="left" vertical="center"/>
    </xf>
    <xf numFmtId="0" fontId="5" fillId="0" borderId="0" xfId="0" applyFont="1" applyAlignment="1">
      <alignment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horizontal="left" vertical="center" wrapText="1"/>
    </xf>
    <xf numFmtId="41" fontId="2" fillId="0" borderId="6" xfId="0" applyNumberFormat="1" applyFont="1" applyBorder="1" applyAlignment="1">
      <alignment vertical="center"/>
    </xf>
    <xf numFmtId="0" fontId="1" fillId="0" borderId="7" xfId="0" applyFont="1" applyBorder="1" applyAlignment="1">
      <alignment horizontal="center" vertical="center" wrapText="1"/>
    </xf>
    <xf numFmtId="0" fontId="1" fillId="0" borderId="7" xfId="0" applyFont="1" applyBorder="1" applyAlignment="1">
      <alignment horizontal="left" vertical="center" wrapText="1"/>
    </xf>
    <xf numFmtId="41" fontId="1" fillId="0" borderId="7" xfId="0" applyNumberFormat="1" applyFont="1" applyBorder="1" applyAlignment="1">
      <alignment vertical="center"/>
    </xf>
    <xf numFmtId="0" fontId="3" fillId="0" borderId="7" xfId="0" quotePrefix="1" applyFont="1" applyBorder="1" applyAlignment="1">
      <alignment horizontal="left" vertical="center" wrapText="1"/>
    </xf>
    <xf numFmtId="0" fontId="3" fillId="0" borderId="7" xfId="0" applyFont="1" applyBorder="1" applyAlignment="1">
      <alignment horizontal="center" vertical="center" wrapText="1"/>
    </xf>
    <xf numFmtId="41" fontId="3" fillId="0" borderId="7" xfId="0" applyNumberFormat="1" applyFont="1" applyBorder="1" applyAlignment="1">
      <alignment vertical="center"/>
    </xf>
    <xf numFmtId="0" fontId="3" fillId="0" borderId="0" xfId="0" applyFont="1" applyAlignment="1">
      <alignment vertical="center"/>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41" fontId="2" fillId="0" borderId="7" xfId="0" applyNumberFormat="1" applyFont="1" applyBorder="1" applyAlignment="1">
      <alignment vertical="center"/>
    </xf>
    <xf numFmtId="0" fontId="1" fillId="0" borderId="7" xfId="0" applyFont="1" applyBorder="1" applyAlignment="1">
      <alignment horizontal="left" vertical="center"/>
    </xf>
    <xf numFmtId="0" fontId="1" fillId="0" borderId="7" xfId="0" quotePrefix="1" applyFont="1" applyBorder="1" applyAlignment="1">
      <alignment horizontal="left" vertical="center" wrapText="1"/>
    </xf>
    <xf numFmtId="0" fontId="1" fillId="0" borderId="8" xfId="0" applyFont="1" applyBorder="1" applyAlignment="1">
      <alignment horizontal="center" vertical="center"/>
    </xf>
    <xf numFmtId="0" fontId="1" fillId="0" borderId="8" xfId="0" applyFont="1" applyBorder="1" applyAlignment="1">
      <alignment horizontal="left" vertical="center" wrapText="1"/>
    </xf>
    <xf numFmtId="41" fontId="1" fillId="0" borderId="8" xfId="0" applyNumberFormat="1"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0" fontId="2" fillId="0" borderId="0" xfId="0" applyFont="1" applyAlignment="1">
      <alignment horizontal="center" vertical="center"/>
    </xf>
    <xf numFmtId="0" fontId="1" fillId="0" borderId="0" xfId="0" applyFont="1" applyBorder="1" applyAlignment="1">
      <alignment vertical="center"/>
    </xf>
    <xf numFmtId="0" fontId="3" fillId="0" borderId="0" xfId="0" applyFont="1" applyAlignment="1">
      <alignment horizontal="left" vertical="center"/>
    </xf>
    <xf numFmtId="0" fontId="5" fillId="0" borderId="0" xfId="0" applyFont="1" applyAlignment="1">
      <alignment horizontal="center" vertical="center"/>
    </xf>
    <xf numFmtId="0" fontId="1" fillId="0" borderId="0" xfId="1" applyFont="1" applyFill="1" applyAlignment="1">
      <alignment vertical="center"/>
    </xf>
    <xf numFmtId="0" fontId="1" fillId="0" borderId="0" xfId="1" applyFont="1" applyFill="1" applyBorder="1" applyAlignment="1">
      <alignment vertical="center" wrapText="1"/>
    </xf>
    <xf numFmtId="0" fontId="1" fillId="0" borderId="0" xfId="0" applyFont="1" applyFill="1" applyBorder="1" applyAlignment="1">
      <alignment vertical="center" wrapText="1"/>
    </xf>
    <xf numFmtId="0" fontId="8" fillId="0" borderId="0" xfId="1" applyFont="1" applyFill="1" applyAlignment="1">
      <alignment vertical="center" wrapText="1"/>
    </xf>
    <xf numFmtId="0" fontId="12" fillId="0" borderId="0" xfId="0" applyFont="1" applyFill="1" applyBorder="1" applyAlignment="1">
      <alignment vertical="center" wrapText="1"/>
    </xf>
    <xf numFmtId="0" fontId="3" fillId="0" borderId="0" xfId="0" applyFont="1" applyFill="1" applyBorder="1" applyAlignment="1">
      <alignment vertical="center"/>
    </xf>
    <xf numFmtId="0" fontId="3" fillId="0" borderId="1" xfId="1" applyFont="1" applyFill="1" applyBorder="1" applyAlignment="1">
      <alignment vertical="center"/>
    </xf>
    <xf numFmtId="0" fontId="2" fillId="2" borderId="10" xfId="0" applyFont="1" applyFill="1" applyBorder="1" applyAlignment="1">
      <alignment vertical="center"/>
    </xf>
    <xf numFmtId="0" fontId="2" fillId="2"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5" fillId="2" borderId="12"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3" fontId="3" fillId="2" borderId="13" xfId="0" applyNumberFormat="1" applyFont="1" applyFill="1" applyBorder="1" applyAlignment="1">
      <alignment horizontal="center" vertical="center" wrapText="1"/>
    </xf>
    <xf numFmtId="3" fontId="1" fillId="0" borderId="0" xfId="2" applyNumberFormat="1" applyFont="1" applyFill="1" applyBorder="1" applyAlignment="1">
      <alignment horizontal="left" vertical="center" wrapText="1"/>
    </xf>
    <xf numFmtId="3" fontId="1" fillId="2" borderId="14" xfId="2" applyNumberFormat="1" applyFont="1" applyFill="1" applyBorder="1" applyAlignment="1">
      <alignment horizontal="center" vertical="center" wrapText="1"/>
    </xf>
    <xf numFmtId="3" fontId="3" fillId="2" borderId="14" xfId="2" applyNumberFormat="1" applyFont="1" applyFill="1" applyBorder="1" applyAlignment="1">
      <alignment horizontal="left" vertical="center" wrapText="1"/>
    </xf>
    <xf numFmtId="3" fontId="1" fillId="2" borderId="14" xfId="2" applyNumberFormat="1" applyFont="1" applyFill="1" applyBorder="1" applyAlignment="1">
      <alignment horizontal="left" vertical="center" wrapText="1"/>
    </xf>
    <xf numFmtId="3" fontId="1" fillId="2" borderId="15" xfId="2" applyNumberFormat="1" applyFont="1" applyFill="1" applyBorder="1" applyAlignment="1">
      <alignment vertical="center" wrapText="1"/>
    </xf>
    <xf numFmtId="3" fontId="3" fillId="2" borderId="15" xfId="2" applyNumberFormat="1" applyFont="1" applyFill="1" applyBorder="1" applyAlignment="1">
      <alignment horizontal="center" vertical="center" wrapText="1"/>
    </xf>
    <xf numFmtId="3" fontId="1" fillId="2" borderId="15" xfId="2" applyNumberFormat="1" applyFont="1" applyFill="1" applyBorder="1" applyAlignment="1">
      <alignment horizontal="center" vertical="center" wrapText="1"/>
    </xf>
    <xf numFmtId="3" fontId="1" fillId="2" borderId="15" xfId="2" applyNumberFormat="1" applyFont="1" applyFill="1" applyBorder="1" applyAlignment="1">
      <alignment horizontal="left" vertical="center" wrapText="1"/>
    </xf>
    <xf numFmtId="3" fontId="1" fillId="2" borderId="0" xfId="2" applyNumberFormat="1" applyFont="1" applyFill="1" applyBorder="1" applyAlignment="1">
      <alignment vertical="center" wrapText="1"/>
    </xf>
    <xf numFmtId="3" fontId="3" fillId="2" borderId="0" xfId="2" applyNumberFormat="1" applyFont="1" applyFill="1" applyBorder="1" applyAlignment="1">
      <alignment horizontal="center" vertical="center" wrapText="1"/>
    </xf>
    <xf numFmtId="3" fontId="1" fillId="2" borderId="0" xfId="2" applyNumberFormat="1" applyFont="1" applyFill="1" applyBorder="1" applyAlignment="1">
      <alignment horizontal="center" vertical="center" wrapText="1"/>
    </xf>
    <xf numFmtId="3" fontId="1" fillId="2" borderId="0" xfId="2" applyNumberFormat="1" applyFont="1" applyFill="1" applyBorder="1" applyAlignment="1">
      <alignment horizontal="left" vertical="center" wrapText="1"/>
    </xf>
    <xf numFmtId="3" fontId="13" fillId="2" borderId="0" xfId="0" applyNumberFormat="1" applyFont="1" applyFill="1" applyBorder="1" applyAlignment="1">
      <alignment horizontal="center" vertical="center" wrapText="1"/>
    </xf>
    <xf numFmtId="0" fontId="10" fillId="0" borderId="0" xfId="0" applyFont="1" applyFill="1" applyAlignment="1">
      <alignment horizontal="center"/>
    </xf>
    <xf numFmtId="0" fontId="10" fillId="0" borderId="0" xfId="0" applyFont="1" applyFill="1" applyAlignment="1">
      <alignment horizontal="center" vertical="center"/>
    </xf>
    <xf numFmtId="0" fontId="10" fillId="0" borderId="0" xfId="0" applyNumberFormat="1" applyFont="1" applyFill="1" applyAlignment="1">
      <alignment horizontal="center" vertical="center" wrapText="1"/>
    </xf>
    <xf numFmtId="0" fontId="10" fillId="0" borderId="0" xfId="0" applyNumberFormat="1" applyFont="1" applyFill="1" applyAlignment="1">
      <alignment vertical="center" wrapText="1"/>
    </xf>
    <xf numFmtId="0" fontId="6" fillId="0" borderId="0" xfId="0" applyFont="1" applyFill="1" applyAlignment="1">
      <alignment horizontal="center"/>
    </xf>
    <xf numFmtId="0" fontId="2" fillId="0" borderId="0" xfId="0" applyFont="1" applyFill="1" applyAlignment="1">
      <alignment horizontal="center" vertical="center"/>
    </xf>
    <xf numFmtId="0" fontId="6" fillId="0" borderId="0" xfId="0" applyNumberFormat="1" applyFont="1" applyFill="1" applyAlignment="1">
      <alignment horizontal="center" vertical="center" wrapText="1"/>
    </xf>
    <xf numFmtId="0" fontId="6" fillId="0" borderId="0" xfId="0" applyFont="1" applyFill="1" applyAlignment="1">
      <alignment horizontal="right"/>
    </xf>
    <xf numFmtId="0" fontId="15" fillId="0" borderId="0" xfId="0" applyFont="1" applyFill="1" applyAlignment="1">
      <alignment horizontal="center"/>
    </xf>
    <xf numFmtId="0" fontId="6" fillId="0" borderId="0" xfId="0" applyFont="1" applyFill="1" applyBorder="1"/>
    <xf numFmtId="0" fontId="10" fillId="0" borderId="0" xfId="0" applyFont="1" applyFill="1" applyBorder="1"/>
    <xf numFmtId="0" fontId="6" fillId="0" borderId="0" xfId="0" applyFont="1" applyFill="1" applyAlignment="1">
      <alignment horizontal="left"/>
    </xf>
    <xf numFmtId="0" fontId="1" fillId="0" borderId="0" xfId="0" applyFont="1"/>
    <xf numFmtId="0" fontId="2" fillId="0" borderId="0" xfId="0" applyFont="1"/>
    <xf numFmtId="0" fontId="1" fillId="0" borderId="0" xfId="0" applyFont="1" applyBorder="1"/>
    <xf numFmtId="0" fontId="1" fillId="0" borderId="5" xfId="0" applyFont="1" applyBorder="1" applyAlignment="1">
      <alignment horizontal="center" vertical="center" wrapText="1"/>
    </xf>
    <xf numFmtId="0" fontId="16" fillId="0" borderId="3" xfId="0" applyFont="1" applyBorder="1" applyAlignment="1">
      <alignment horizontal="center" vertical="center" wrapText="1"/>
    </xf>
    <xf numFmtId="49" fontId="16" fillId="0" borderId="3" xfId="0" applyNumberFormat="1" applyFont="1" applyBorder="1" applyAlignment="1">
      <alignment horizontal="center" vertical="center" wrapText="1"/>
    </xf>
    <xf numFmtId="0" fontId="1" fillId="0" borderId="0" xfId="0" applyFont="1" applyAlignment="1">
      <alignment horizontal="center" vertical="center" wrapText="1"/>
    </xf>
    <xf numFmtId="41" fontId="2" fillId="0" borderId="6" xfId="0" applyNumberFormat="1" applyFont="1" applyBorder="1" applyAlignment="1">
      <alignment horizontal="center" vertical="center" wrapText="1"/>
    </xf>
    <xf numFmtId="164" fontId="2" fillId="0" borderId="6" xfId="0" applyNumberFormat="1" applyFont="1" applyBorder="1" applyAlignment="1">
      <alignment horizontal="right" vertical="center" wrapText="1"/>
    </xf>
    <xf numFmtId="164" fontId="2" fillId="0" borderId="6" xfId="0" applyNumberFormat="1" applyFont="1" applyBorder="1" applyAlignment="1">
      <alignment horizontal="right"/>
    </xf>
    <xf numFmtId="41" fontId="2" fillId="0" borderId="6" xfId="0" applyNumberFormat="1" applyFont="1" applyBorder="1" applyAlignment="1">
      <alignment horizontal="center"/>
    </xf>
    <xf numFmtId="165" fontId="2" fillId="0" borderId="6" xfId="0" applyNumberFormat="1" applyFont="1" applyBorder="1" applyAlignment="1">
      <alignment horizontal="right"/>
    </xf>
    <xf numFmtId="41" fontId="1" fillId="0" borderId="7" xfId="0" applyNumberFormat="1" applyFont="1" applyBorder="1" applyAlignment="1">
      <alignment horizontal="center" vertical="center" wrapText="1"/>
    </xf>
    <xf numFmtId="41" fontId="1" fillId="0" borderId="7" xfId="0" applyNumberFormat="1" applyFont="1" applyBorder="1" applyAlignment="1">
      <alignment horizontal="left" vertical="center" wrapText="1"/>
    </xf>
    <xf numFmtId="166" fontId="1" fillId="0" borderId="7" xfId="0" applyNumberFormat="1" applyFont="1" applyBorder="1" applyAlignment="1">
      <alignment horizontal="right" vertical="center" wrapText="1"/>
    </xf>
    <xf numFmtId="41" fontId="3" fillId="0" borderId="7" xfId="0" applyNumberFormat="1" applyFont="1" applyBorder="1" applyAlignment="1">
      <alignment horizontal="left" vertical="center" wrapText="1"/>
    </xf>
    <xf numFmtId="41" fontId="1" fillId="0" borderId="20" xfId="0" applyNumberFormat="1" applyFont="1" applyBorder="1" applyAlignment="1">
      <alignment horizontal="left" vertical="center" wrapText="1"/>
    </xf>
    <xf numFmtId="3" fontId="1" fillId="0" borderId="7" xfId="0" applyNumberFormat="1" applyFont="1" applyBorder="1" applyAlignment="1">
      <alignment horizontal="right" vertical="center" wrapText="1"/>
    </xf>
    <xf numFmtId="41" fontId="1" fillId="0" borderId="20" xfId="0" applyNumberFormat="1" applyFont="1" applyBorder="1" applyAlignment="1">
      <alignment horizontal="center" vertical="center" wrapText="1"/>
    </xf>
    <xf numFmtId="166" fontId="1" fillId="0" borderId="20" xfId="0" applyNumberFormat="1" applyFont="1" applyBorder="1" applyAlignment="1">
      <alignment horizontal="right" vertical="center" wrapText="1"/>
    </xf>
    <xf numFmtId="41" fontId="1" fillId="0" borderId="8" xfId="0" applyNumberFormat="1" applyFont="1" applyBorder="1" applyAlignment="1">
      <alignment horizontal="center"/>
    </xf>
    <xf numFmtId="41" fontId="1" fillId="0" borderId="8" xfId="0" applyNumberFormat="1" applyFont="1" applyBorder="1" applyAlignment="1">
      <alignment horizontal="left"/>
    </xf>
    <xf numFmtId="166" fontId="1" fillId="0" borderId="8" xfId="0" applyNumberFormat="1" applyFont="1" applyBorder="1" applyAlignment="1">
      <alignment horizontal="right" vertical="center" wrapText="1"/>
    </xf>
    <xf numFmtId="41" fontId="1" fillId="0" borderId="0" xfId="0" applyNumberFormat="1" applyFont="1" applyBorder="1" applyAlignment="1">
      <alignment horizontal="center"/>
    </xf>
    <xf numFmtId="41" fontId="1" fillId="0" borderId="0" xfId="0" applyNumberFormat="1" applyFont="1" applyBorder="1" applyAlignment="1">
      <alignment horizontal="left"/>
    </xf>
    <xf numFmtId="166" fontId="1" fillId="0" borderId="0" xfId="0" applyNumberFormat="1" applyFont="1" applyBorder="1" applyAlignment="1">
      <alignment horizontal="right" vertical="center" wrapText="1"/>
    </xf>
    <xf numFmtId="0" fontId="1" fillId="0" borderId="0" xfId="0" applyFont="1" applyBorder="1" applyAlignment="1"/>
    <xf numFmtId="0" fontId="3" fillId="0" borderId="0" xfId="0" applyFont="1" applyBorder="1" applyAlignment="1"/>
    <xf numFmtId="0" fontId="17" fillId="0" borderId="0" xfId="0" applyFont="1"/>
    <xf numFmtId="0" fontId="10"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1" fillId="0" borderId="0" xfId="0" applyFont="1" applyFill="1" applyAlignment="1" applyProtection="1">
      <alignment horizontal="center" vertical="center"/>
      <protection locked="0"/>
    </xf>
    <xf numFmtId="0" fontId="10"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protection locked="0"/>
    </xf>
    <xf numFmtId="0" fontId="1" fillId="0" borderId="0" xfId="0" applyFont="1" applyFill="1" applyAlignment="1" applyProtection="1">
      <alignment horizontal="center"/>
      <protection locked="0"/>
    </xf>
    <xf numFmtId="0" fontId="16" fillId="0" borderId="3"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protection locked="0"/>
    </xf>
    <xf numFmtId="0" fontId="16" fillId="0" borderId="0" xfId="0" applyFont="1" applyFill="1" applyAlignment="1" applyProtection="1">
      <alignment horizontal="center"/>
      <protection locked="0"/>
    </xf>
    <xf numFmtId="0" fontId="20" fillId="0" borderId="3" xfId="0" applyFont="1" applyFill="1" applyBorder="1" applyAlignment="1" applyProtection="1">
      <alignment horizontal="center" vertical="center" wrapText="1"/>
      <protection hidden="1"/>
    </xf>
    <xf numFmtId="0" fontId="20" fillId="0" borderId="0" xfId="0" applyFont="1" applyFill="1" applyAlignment="1" applyProtection="1">
      <alignment horizontal="center"/>
      <protection locked="0"/>
    </xf>
    <xf numFmtId="0" fontId="21" fillId="0" borderId="12" xfId="0" applyFont="1" applyFill="1" applyBorder="1" applyAlignment="1" applyProtection="1">
      <alignment horizontal="center" vertical="center" wrapText="1"/>
    </xf>
    <xf numFmtId="0" fontId="21" fillId="0" borderId="12" xfId="0" applyFont="1" applyFill="1" applyBorder="1" applyAlignment="1" applyProtection="1">
      <alignment horizontal="left" vertical="center" wrapText="1"/>
    </xf>
    <xf numFmtId="0" fontId="19" fillId="0" borderId="12" xfId="0"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protection locked="0"/>
    </xf>
    <xf numFmtId="0" fontId="19" fillId="0" borderId="13" xfId="0" applyFont="1" applyFill="1" applyBorder="1" applyAlignment="1" applyProtection="1">
      <alignment horizontal="center" vertical="center" wrapText="1"/>
    </xf>
    <xf numFmtId="0" fontId="21" fillId="0" borderId="13" xfId="0" applyFont="1" applyFill="1" applyBorder="1" applyAlignment="1" applyProtection="1">
      <alignment horizontal="left" vertical="center" wrapText="1"/>
    </xf>
    <xf numFmtId="0" fontId="19" fillId="0" borderId="13" xfId="0" applyNumberFormat="1"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protection locked="0"/>
    </xf>
    <xf numFmtId="0" fontId="19" fillId="0" borderId="13" xfId="0" applyFont="1" applyFill="1" applyBorder="1" applyAlignment="1" applyProtection="1">
      <alignment horizontal="left" vertical="center" wrapText="1"/>
    </xf>
    <xf numFmtId="0" fontId="21" fillId="0" borderId="13" xfId="0"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protection locked="0" hidden="1"/>
    </xf>
    <xf numFmtId="0" fontId="22" fillId="0" borderId="13" xfId="0" applyFont="1" applyFill="1" applyBorder="1" applyAlignment="1" applyProtection="1">
      <alignment horizontal="left" vertical="center" wrapText="1"/>
    </xf>
    <xf numFmtId="0" fontId="1" fillId="0" borderId="0" xfId="0" applyFont="1" applyFill="1" applyAlignment="1" applyProtection="1">
      <alignment horizontal="left"/>
      <protection locked="0"/>
    </xf>
    <xf numFmtId="0" fontId="3" fillId="0" borderId="0" xfId="0" applyFont="1" applyFill="1" applyAlignment="1" applyProtection="1">
      <alignment vertical="center" wrapText="1"/>
      <protection locked="0"/>
    </xf>
    <xf numFmtId="0" fontId="2" fillId="0" borderId="0" xfId="0" applyFont="1" applyFill="1" applyAlignment="1" applyProtection="1">
      <alignment vertical="center" wrapText="1"/>
      <protection locked="0"/>
    </xf>
    <xf numFmtId="0" fontId="1" fillId="0" borderId="0" xfId="0" applyFont="1" applyFill="1" applyAlignment="1" applyProtection="1">
      <alignment horizontal="left" vertical="center" wrapText="1"/>
      <protection locked="0"/>
    </xf>
    <xf numFmtId="0" fontId="1" fillId="0" borderId="0" xfId="0" applyFont="1" applyFill="1" applyAlignment="1" applyProtection="1">
      <alignment horizontal="center" vertical="center" wrapText="1"/>
      <protection locked="0"/>
    </xf>
    <xf numFmtId="0" fontId="19" fillId="0" borderId="0" xfId="0" applyFont="1" applyFill="1" applyAlignment="1" applyProtection="1">
      <alignment horizontal="left" vertical="center" wrapText="1"/>
      <protection locked="0"/>
    </xf>
    <xf numFmtId="0" fontId="19" fillId="0" borderId="0" xfId="0" applyFont="1" applyFill="1" applyAlignment="1" applyProtection="1">
      <alignment horizontal="center" vertical="center" wrapText="1"/>
      <protection locked="0"/>
    </xf>
    <xf numFmtId="0" fontId="21" fillId="0" borderId="0" xfId="0" applyFont="1" applyFill="1" applyAlignment="1" applyProtection="1">
      <alignment vertical="center" wrapText="1"/>
      <protection locked="0"/>
    </xf>
    <xf numFmtId="0" fontId="21" fillId="0" borderId="0" xfId="0" applyFont="1" applyFill="1" applyAlignment="1" applyProtection="1">
      <alignment horizontal="center" vertical="center" wrapText="1"/>
      <protection locked="0"/>
    </xf>
    <xf numFmtId="167" fontId="2" fillId="0" borderId="6" xfId="0" applyNumberFormat="1" applyFont="1" applyBorder="1" applyAlignment="1">
      <alignment vertical="center"/>
    </xf>
    <xf numFmtId="167" fontId="1" fillId="0" borderId="7" xfId="0" applyNumberFormat="1" applyFont="1" applyBorder="1" applyAlignment="1">
      <alignment vertical="center"/>
    </xf>
    <xf numFmtId="168" fontId="19" fillId="0" borderId="13" xfId="3" applyNumberFormat="1" applyFont="1" applyFill="1" applyBorder="1" applyAlignment="1" applyProtection="1">
      <alignment horizontal="center" vertical="center" wrapText="1"/>
      <protection locked="0" hidden="1"/>
    </xf>
    <xf numFmtId="168" fontId="1" fillId="0" borderId="13" xfId="3" applyNumberFormat="1" applyFont="1" applyFill="1" applyBorder="1" applyAlignment="1" applyProtection="1">
      <alignment horizontal="center"/>
      <protection locked="0"/>
    </xf>
    <xf numFmtId="168" fontId="1" fillId="0" borderId="13" xfId="0" applyNumberFormat="1" applyFont="1" applyFill="1" applyBorder="1" applyAlignment="1" applyProtection="1">
      <alignment horizontal="center"/>
      <protection locked="0"/>
    </xf>
    <xf numFmtId="168" fontId="1" fillId="0" borderId="0" xfId="3" applyNumberFormat="1" applyFont="1" applyAlignment="1">
      <alignment vertical="center"/>
    </xf>
    <xf numFmtId="168" fontId="2" fillId="0" borderId="0" xfId="3" applyNumberFormat="1" applyFont="1" applyAlignment="1">
      <alignment vertical="center"/>
    </xf>
    <xf numFmtId="168" fontId="1" fillId="0" borderId="7" xfId="3" applyNumberFormat="1" applyFont="1" applyBorder="1" applyAlignment="1">
      <alignment vertical="center"/>
    </xf>
    <xf numFmtId="169" fontId="1" fillId="0" borderId="7" xfId="0" applyNumberFormat="1" applyFont="1" applyBorder="1" applyAlignment="1">
      <alignment vertical="center"/>
    </xf>
    <xf numFmtId="170" fontId="1" fillId="0" borderId="7" xfId="0" applyNumberFormat="1" applyFont="1" applyBorder="1" applyAlignment="1">
      <alignment vertical="center"/>
    </xf>
    <xf numFmtId="168" fontId="1" fillId="0" borderId="13" xfId="3" applyNumberFormat="1" applyFont="1" applyFill="1" applyBorder="1" applyAlignment="1" applyProtection="1">
      <alignment horizontal="center" vertical="center"/>
      <protection locked="0"/>
    </xf>
    <xf numFmtId="168" fontId="1" fillId="0" borderId="13" xfId="3" quotePrefix="1"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10"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19" fillId="0" borderId="3" xfId="0" applyFont="1" applyFill="1" applyBorder="1" applyAlignment="1" applyProtection="1">
      <alignment horizontal="center" vertical="center" wrapText="1"/>
      <protection hidden="1"/>
    </xf>
    <xf numFmtId="0" fontId="19" fillId="0" borderId="3" xfId="0" applyFont="1" applyFill="1" applyBorder="1" applyAlignment="1">
      <alignment horizontal="center" vertical="center" wrapText="1"/>
    </xf>
    <xf numFmtId="0" fontId="19" fillId="0" borderId="3" xfId="0" applyFont="1" applyFill="1" applyBorder="1" applyAlignment="1" applyProtection="1">
      <alignment horizontal="center" vertical="center" wrapText="1"/>
      <protection locked="0"/>
    </xf>
    <xf numFmtId="0" fontId="1" fillId="0" borderId="0" xfId="0" applyFont="1" applyFill="1" applyAlignment="1" applyProtection="1">
      <alignment horizontal="center"/>
      <protection locked="0"/>
    </xf>
    <xf numFmtId="0" fontId="3" fillId="0" borderId="21" xfId="0" applyFont="1" applyFill="1" applyBorder="1" applyAlignment="1" applyProtection="1">
      <alignment horizontal="left" vertical="center" wrapText="1"/>
      <protection locked="0"/>
    </xf>
    <xf numFmtId="0" fontId="2" fillId="0" borderId="0" xfId="0" applyFont="1" applyFill="1" applyAlignment="1" applyProtection="1">
      <alignment horizontal="center" vertical="center" wrapText="1"/>
      <protection locked="0"/>
    </xf>
    <xf numFmtId="0" fontId="21"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3" fillId="0" borderId="1" xfId="0" applyFont="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xf>
    <xf numFmtId="1" fontId="3" fillId="0" borderId="0" xfId="0" applyNumberFormat="1" applyFont="1" applyAlignment="1">
      <alignment horizontal="center"/>
    </xf>
    <xf numFmtId="0" fontId="17" fillId="0" borderId="0" xfId="0" applyFont="1" applyAlignment="1">
      <alignment horizontal="center"/>
    </xf>
    <xf numFmtId="0" fontId="10" fillId="0" borderId="0" xfId="0" applyFont="1" applyAlignment="1">
      <alignment horizont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 xfId="0" applyFont="1" applyBorder="1" applyAlignment="1">
      <alignment horizontal="center" vertical="center" wrapText="1"/>
    </xf>
    <xf numFmtId="0" fontId="3" fillId="0" borderId="1" xfId="1" applyFont="1" applyFill="1" applyBorder="1" applyAlignment="1">
      <alignment horizontal="center" vertical="center"/>
    </xf>
    <xf numFmtId="0" fontId="2" fillId="0" borderId="0" xfId="1" applyFont="1" applyFill="1" applyBorder="1" applyAlignment="1">
      <alignment horizontal="center" vertical="center" wrapText="1"/>
    </xf>
    <xf numFmtId="0" fontId="9" fillId="0" borderId="0" xfId="1" applyFont="1" applyFill="1" applyAlignment="1">
      <alignment horizontal="center" vertical="center" wrapText="1"/>
    </xf>
    <xf numFmtId="1" fontId="10" fillId="0" borderId="0" xfId="1" applyNumberFormat="1" applyFont="1" applyFill="1" applyBorder="1" applyAlignment="1">
      <alignment horizontal="center" vertical="center" wrapText="1"/>
    </xf>
    <xf numFmtId="1" fontId="11" fillId="0" borderId="0" xfId="1" applyNumberFormat="1" applyFont="1" applyFill="1" applyBorder="1" applyAlignment="1">
      <alignment horizontal="center" vertical="center" wrapText="1"/>
    </xf>
    <xf numFmtId="1" fontId="3" fillId="0" borderId="0" xfId="1"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3" fontId="13" fillId="2" borderId="2" xfId="0" applyNumberFormat="1" applyFont="1" applyFill="1" applyBorder="1" applyAlignment="1">
      <alignment horizontal="center" vertical="center" wrapText="1"/>
    </xf>
    <xf numFmtId="3" fontId="13" fillId="2" borderId="4" xfId="0" applyNumberFormat="1" applyFont="1" applyFill="1" applyBorder="1" applyAlignment="1">
      <alignment horizontal="center" vertical="center" wrapText="1"/>
    </xf>
    <xf numFmtId="3" fontId="13" fillId="2" borderId="5" xfId="0" applyNumberFormat="1" applyFont="1" applyFill="1" applyBorder="1" applyAlignment="1">
      <alignment horizontal="center" vertical="center" wrapText="1"/>
    </xf>
    <xf numFmtId="0" fontId="3" fillId="0" borderId="0" xfId="0" applyFont="1" applyFill="1" applyAlignment="1">
      <alignment horizontal="center" vertical="center"/>
    </xf>
    <xf numFmtId="49" fontId="2" fillId="2" borderId="2"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xf>
    <xf numFmtId="0" fontId="1" fillId="0" borderId="3"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cellXfs>
  <cellStyles count="4">
    <cellStyle name="Comma" xfId="3" builtinId="3"/>
    <cellStyle name="Normal" xfId="0" builtinId="0"/>
    <cellStyle name="Normal 2" xfId="1"/>
    <cellStyle name="Normal_BieuKHXDCB2009(sua theo yeu cau U6 ngay 25-11) PHONH DO THI"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O23"/>
  <sheetViews>
    <sheetView tabSelected="1" topLeftCell="A4" workbookViewId="0">
      <selection activeCell="F8" sqref="F8"/>
    </sheetView>
  </sheetViews>
  <sheetFormatPr defaultRowHeight="15.75"/>
  <cols>
    <col min="1" max="1" width="4.140625" style="109" customWidth="1"/>
    <col min="2" max="2" width="21.140625" style="129" customWidth="1"/>
    <col min="3" max="3" width="15.7109375" style="129" customWidth="1"/>
    <col min="4" max="4" width="8.85546875" style="109" customWidth="1"/>
    <col min="5" max="5" width="9.85546875" style="109" customWidth="1"/>
    <col min="6" max="6" width="10.7109375" style="109" customWidth="1"/>
    <col min="7" max="7" width="11.7109375" style="109" customWidth="1"/>
    <col min="8" max="8" width="11.28515625" style="109" customWidth="1"/>
    <col min="9" max="9" width="11" style="109" customWidth="1"/>
    <col min="10" max="11" width="10.140625" style="109" customWidth="1"/>
    <col min="12" max="12" width="15.28515625" style="109" customWidth="1"/>
    <col min="13" max="16384" width="9.140625" style="109"/>
  </cols>
  <sheetData>
    <row r="1" spans="1:15" s="106" customFormat="1">
      <c r="A1" s="102" t="s">
        <v>0</v>
      </c>
      <c r="B1" s="103"/>
      <c r="C1" s="103"/>
      <c r="D1" s="103"/>
      <c r="E1" s="104"/>
      <c r="F1" s="105"/>
      <c r="G1" s="105"/>
      <c r="L1" s="150" t="s">
        <v>151</v>
      </c>
      <c r="M1" s="150"/>
    </row>
    <row r="2" spans="1:15" s="106" customFormat="1">
      <c r="A2" s="102" t="s">
        <v>178</v>
      </c>
      <c r="B2" s="103"/>
      <c r="C2" s="103"/>
      <c r="D2" s="103"/>
      <c r="E2" s="104"/>
      <c r="F2" s="105"/>
      <c r="G2" s="105"/>
    </row>
    <row r="3" spans="1:15" s="106" customFormat="1" ht="45" customHeight="1">
      <c r="A3" s="151" t="s">
        <v>152</v>
      </c>
      <c r="B3" s="151"/>
      <c r="C3" s="151"/>
      <c r="D3" s="151"/>
      <c r="E3" s="151"/>
      <c r="F3" s="151"/>
      <c r="G3" s="151"/>
      <c r="H3" s="151"/>
      <c r="I3" s="151"/>
      <c r="J3" s="151"/>
      <c r="K3" s="151"/>
      <c r="L3" s="151"/>
      <c r="M3" s="151"/>
    </row>
    <row r="4" spans="1:15" s="106" customFormat="1" ht="18.75">
      <c r="A4" s="152"/>
      <c r="B4" s="152"/>
      <c r="C4" s="152"/>
      <c r="D4" s="152"/>
      <c r="E4" s="152"/>
      <c r="F4" s="152"/>
      <c r="G4" s="152"/>
      <c r="H4" s="152"/>
      <c r="I4" s="152"/>
      <c r="J4" s="152"/>
      <c r="K4" s="152"/>
      <c r="L4" s="152"/>
      <c r="M4" s="152"/>
    </row>
    <row r="5" spans="1:15" s="106" customFormat="1" ht="8.25" customHeight="1">
      <c r="A5" s="107"/>
      <c r="B5" s="107"/>
      <c r="C5" s="107"/>
      <c r="D5" s="107"/>
      <c r="E5" s="107"/>
      <c r="F5" s="107"/>
      <c r="G5" s="107"/>
      <c r="H5" s="107"/>
      <c r="I5" s="107"/>
      <c r="J5" s="107"/>
      <c r="K5" s="107"/>
      <c r="L5" s="107"/>
      <c r="M5" s="107"/>
    </row>
    <row r="6" spans="1:15" ht="27.75" customHeight="1">
      <c r="A6" s="153" t="s">
        <v>4</v>
      </c>
      <c r="B6" s="153" t="s">
        <v>153</v>
      </c>
      <c r="C6" s="153" t="s">
        <v>154</v>
      </c>
      <c r="D6" s="153" t="s">
        <v>155</v>
      </c>
      <c r="E6" s="154" t="s">
        <v>156</v>
      </c>
      <c r="F6" s="154" t="s">
        <v>157</v>
      </c>
      <c r="G6" s="154" t="s">
        <v>158</v>
      </c>
      <c r="H6" s="154" t="s">
        <v>159</v>
      </c>
      <c r="I6" s="154"/>
      <c r="J6" s="155" t="s">
        <v>160</v>
      </c>
      <c r="K6" s="155"/>
      <c r="L6" s="153" t="s">
        <v>161</v>
      </c>
      <c r="M6" s="153" t="s">
        <v>117</v>
      </c>
      <c r="N6" s="108"/>
      <c r="O6" s="108"/>
    </row>
    <row r="7" spans="1:15" s="113" customFormat="1" ht="32.25" customHeight="1">
      <c r="A7" s="153"/>
      <c r="B7" s="153"/>
      <c r="C7" s="153"/>
      <c r="D7" s="153"/>
      <c r="E7" s="154"/>
      <c r="F7" s="154"/>
      <c r="G7" s="154"/>
      <c r="H7" s="110" t="s">
        <v>162</v>
      </c>
      <c r="I7" s="110" t="s">
        <v>163</v>
      </c>
      <c r="J7" s="110" t="s">
        <v>164</v>
      </c>
      <c r="K7" s="110" t="s">
        <v>165</v>
      </c>
      <c r="L7" s="153"/>
      <c r="M7" s="153"/>
      <c r="N7" s="111"/>
      <c r="O7" s="112"/>
    </row>
    <row r="8" spans="1:15" s="115" customFormat="1" ht="11.25">
      <c r="A8" s="114">
        <v>1</v>
      </c>
      <c r="B8" s="114">
        <v>2</v>
      </c>
      <c r="C8" s="114">
        <v>3</v>
      </c>
      <c r="D8" s="114">
        <v>4</v>
      </c>
      <c r="E8" s="114">
        <v>5</v>
      </c>
      <c r="F8" s="114">
        <v>6</v>
      </c>
      <c r="G8" s="114">
        <v>7</v>
      </c>
      <c r="H8" s="114">
        <v>8</v>
      </c>
      <c r="I8" s="114">
        <v>9</v>
      </c>
      <c r="J8" s="114">
        <v>10</v>
      </c>
      <c r="K8" s="114">
        <v>11</v>
      </c>
      <c r="L8" s="114">
        <v>12</v>
      </c>
      <c r="M8" s="114">
        <v>13</v>
      </c>
    </row>
    <row r="9" spans="1:15" ht="28.5">
      <c r="A9" s="116" t="s">
        <v>98</v>
      </c>
      <c r="B9" s="117" t="s">
        <v>166</v>
      </c>
      <c r="C9" s="117"/>
      <c r="D9" s="118"/>
      <c r="E9" s="119"/>
      <c r="F9" s="119"/>
      <c r="G9" s="119"/>
      <c r="H9" s="120"/>
      <c r="I9" s="120"/>
      <c r="J9" s="120"/>
      <c r="K9" s="120"/>
      <c r="L9" s="120"/>
      <c r="M9" s="120"/>
    </row>
    <row r="10" spans="1:15">
      <c r="A10" s="121">
        <v>1</v>
      </c>
      <c r="B10" s="122"/>
      <c r="C10" s="122"/>
      <c r="D10" s="121"/>
      <c r="E10" s="123"/>
      <c r="F10" s="123"/>
      <c r="G10" s="123"/>
      <c r="H10" s="124"/>
      <c r="I10" s="124"/>
      <c r="J10" s="124"/>
      <c r="K10" s="124"/>
      <c r="L10" s="124"/>
      <c r="M10" s="124"/>
    </row>
    <row r="11" spans="1:15">
      <c r="A11" s="121">
        <v>2</v>
      </c>
      <c r="B11" s="125"/>
      <c r="C11" s="125"/>
      <c r="D11" s="121"/>
      <c r="E11" s="123"/>
      <c r="F11" s="123"/>
      <c r="G11" s="123"/>
      <c r="H11" s="124"/>
      <c r="I11" s="124"/>
      <c r="J11" s="124"/>
      <c r="K11" s="124"/>
      <c r="L11" s="124"/>
      <c r="M11" s="124"/>
    </row>
    <row r="12" spans="1:15" ht="28.5">
      <c r="A12" s="126" t="s">
        <v>97</v>
      </c>
      <c r="B12" s="122" t="s">
        <v>168</v>
      </c>
      <c r="C12" s="122"/>
      <c r="D12" s="121"/>
      <c r="E12" s="140"/>
      <c r="F12" s="140"/>
      <c r="G12" s="140"/>
      <c r="H12" s="141"/>
      <c r="I12" s="141"/>
      <c r="J12" s="141"/>
      <c r="K12" s="141"/>
      <c r="L12" s="141"/>
      <c r="M12" s="141"/>
    </row>
    <row r="13" spans="1:15" ht="45">
      <c r="A13" s="121">
        <v>1</v>
      </c>
      <c r="B13" s="128" t="s">
        <v>180</v>
      </c>
      <c r="C13" s="128"/>
      <c r="D13" s="121" t="s">
        <v>179</v>
      </c>
      <c r="E13" s="140">
        <v>800</v>
      </c>
      <c r="F13" s="140">
        <v>110</v>
      </c>
      <c r="G13" s="140">
        <f>+F13*E13</f>
        <v>88000</v>
      </c>
      <c r="H13" s="148">
        <f>+G13</f>
        <v>88000</v>
      </c>
      <c r="I13" s="148"/>
      <c r="J13" s="149" t="s">
        <v>181</v>
      </c>
      <c r="K13" s="125" t="s">
        <v>182</v>
      </c>
      <c r="L13" s="148" t="s">
        <v>183</v>
      </c>
      <c r="M13" s="141"/>
    </row>
    <row r="14" spans="1:15" ht="45">
      <c r="A14" s="121">
        <v>2</v>
      </c>
      <c r="B14" s="125" t="s">
        <v>185</v>
      </c>
      <c r="C14" s="125"/>
      <c r="D14" s="121"/>
      <c r="E14" s="127"/>
      <c r="F14" s="127"/>
      <c r="G14" s="127"/>
      <c r="H14" s="142">
        <v>70000</v>
      </c>
      <c r="I14" s="124"/>
      <c r="J14" s="124">
        <v>2021</v>
      </c>
      <c r="K14" s="125" t="s">
        <v>182</v>
      </c>
      <c r="L14" s="124"/>
      <c r="M14" s="124"/>
    </row>
    <row r="15" spans="1:15" ht="0.75" customHeight="1">
      <c r="A15" s="121" t="s">
        <v>167</v>
      </c>
      <c r="B15" s="125"/>
      <c r="C15" s="125"/>
      <c r="D15" s="121"/>
      <c r="E15" s="127"/>
      <c r="F15" s="127"/>
      <c r="G15" s="127"/>
      <c r="H15" s="124"/>
      <c r="I15" s="124"/>
      <c r="J15" s="124"/>
      <c r="K15" s="124"/>
      <c r="L15" s="124"/>
      <c r="M15" s="124"/>
    </row>
    <row r="16" spans="1:15" ht="112.5" customHeight="1">
      <c r="A16" s="157" t="s">
        <v>169</v>
      </c>
      <c r="B16" s="157"/>
      <c r="C16" s="157"/>
      <c r="D16" s="157"/>
      <c r="E16" s="157"/>
      <c r="F16" s="157"/>
      <c r="G16" s="157"/>
      <c r="H16" s="157"/>
      <c r="I16" s="157"/>
      <c r="J16" s="157"/>
      <c r="K16" s="157"/>
      <c r="L16" s="157"/>
      <c r="M16" s="157"/>
    </row>
    <row r="17" spans="1:15">
      <c r="D17" s="160"/>
      <c r="E17" s="160"/>
      <c r="F17" s="160"/>
      <c r="G17" s="160"/>
      <c r="H17" s="160"/>
      <c r="I17" s="160"/>
      <c r="J17" s="160" t="s">
        <v>170</v>
      </c>
      <c r="K17" s="160"/>
      <c r="L17" s="160"/>
      <c r="M17" s="160"/>
      <c r="N17" s="130"/>
      <c r="O17" s="130"/>
    </row>
    <row r="18" spans="1:15">
      <c r="A18" s="158" t="s">
        <v>149</v>
      </c>
      <c r="B18" s="158"/>
      <c r="C18" s="158"/>
      <c r="D18" s="158"/>
      <c r="E18" s="158"/>
      <c r="F18" s="158"/>
      <c r="G18" s="158"/>
      <c r="H18" s="158"/>
      <c r="I18" s="158"/>
      <c r="J18" s="158" t="s">
        <v>150</v>
      </c>
      <c r="K18" s="158"/>
      <c r="L18" s="158"/>
      <c r="M18" s="158"/>
      <c r="N18" s="131"/>
      <c r="O18" s="131"/>
    </row>
    <row r="19" spans="1:15">
      <c r="A19" s="132"/>
      <c r="B19" s="132"/>
      <c r="C19" s="132"/>
      <c r="D19" s="132"/>
      <c r="E19" s="133"/>
      <c r="F19" s="133"/>
      <c r="G19" s="133"/>
    </row>
    <row r="20" spans="1:15">
      <c r="A20" s="134"/>
      <c r="B20" s="134"/>
      <c r="C20" s="134"/>
      <c r="D20" s="134"/>
      <c r="E20" s="135"/>
      <c r="F20" s="135"/>
      <c r="G20" s="135"/>
    </row>
    <row r="21" spans="1:15">
      <c r="A21" s="136"/>
      <c r="B21" s="136"/>
      <c r="C21" s="136"/>
      <c r="D21" s="136"/>
      <c r="E21" s="136"/>
      <c r="F21" s="136"/>
      <c r="G21" s="136"/>
    </row>
    <row r="22" spans="1:15">
      <c r="A22" s="135"/>
      <c r="B22" s="134"/>
      <c r="C22" s="134"/>
      <c r="D22" s="135"/>
      <c r="E22" s="159"/>
      <c r="F22" s="159"/>
      <c r="G22" s="137"/>
    </row>
    <row r="23" spans="1:15">
      <c r="A23" s="135"/>
      <c r="B23" s="134"/>
      <c r="C23" s="134"/>
      <c r="D23" s="135"/>
      <c r="E23" s="135"/>
      <c r="F23" s="135"/>
      <c r="G23" s="135"/>
      <c r="J23" s="156"/>
      <c r="K23" s="156"/>
      <c r="L23" s="156"/>
      <c r="M23" s="156"/>
    </row>
  </sheetData>
  <mergeCells count="22">
    <mergeCell ref="J23:M23"/>
    <mergeCell ref="A16:M16"/>
    <mergeCell ref="A18:C18"/>
    <mergeCell ref="D18:I18"/>
    <mergeCell ref="J18:M18"/>
    <mergeCell ref="E22:F22"/>
    <mergeCell ref="D17:I17"/>
    <mergeCell ref="J17:M17"/>
    <mergeCell ref="L1:M1"/>
    <mergeCell ref="A3:M3"/>
    <mergeCell ref="A4:M4"/>
    <mergeCell ref="A6:A7"/>
    <mergeCell ref="B6:B7"/>
    <mergeCell ref="C6:C7"/>
    <mergeCell ref="D6:D7"/>
    <mergeCell ref="E6:E7"/>
    <mergeCell ref="F6:F7"/>
    <mergeCell ref="G6:G7"/>
    <mergeCell ref="H6:I6"/>
    <mergeCell ref="J6:K6"/>
    <mergeCell ref="L6:L7"/>
    <mergeCell ref="M6:M7"/>
  </mergeCells>
  <printOptions horizontalCentered="1"/>
  <pageMargins left="0.25" right="0.25" top="0.41" bottom="0.5" header="0" footer="0"/>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27"/>
  <sheetViews>
    <sheetView workbookViewId="0">
      <selection activeCell="C7" sqref="C7:E7"/>
    </sheetView>
  </sheetViews>
  <sheetFormatPr defaultRowHeight="15.75"/>
  <cols>
    <col min="1" max="1" width="4.5703125" style="72" customWidth="1"/>
    <col min="2" max="2" width="30.28515625" style="72" customWidth="1"/>
    <col min="3" max="6" width="12.85546875" style="72" customWidth="1"/>
    <col min="7" max="8" width="9.85546875" style="72" customWidth="1"/>
    <col min="9" max="9" width="13" style="72" customWidth="1"/>
    <col min="10" max="16384" width="9.140625" style="72"/>
  </cols>
  <sheetData>
    <row r="1" spans="1:9">
      <c r="A1" s="162" t="s">
        <v>0</v>
      </c>
      <c r="B1" s="162"/>
      <c r="C1" s="162"/>
      <c r="H1" s="73" t="s">
        <v>124</v>
      </c>
    </row>
    <row r="2" spans="1:9" s="73" customFormat="1">
      <c r="A2" s="162" t="s">
        <v>178</v>
      </c>
      <c r="B2" s="162"/>
      <c r="C2" s="162"/>
    </row>
    <row r="3" spans="1:9" ht="22.5" customHeight="1">
      <c r="A3" s="163" t="s">
        <v>125</v>
      </c>
      <c r="B3" s="163"/>
      <c r="C3" s="163"/>
      <c r="D3" s="163"/>
      <c r="E3" s="163"/>
      <c r="F3" s="163"/>
      <c r="G3" s="163"/>
      <c r="H3" s="163"/>
      <c r="I3" s="163"/>
    </row>
    <row r="4" spans="1:9">
      <c r="A4" s="164" t="s">
        <v>192</v>
      </c>
      <c r="B4" s="164"/>
      <c r="C4" s="164"/>
      <c r="D4" s="164"/>
      <c r="E4" s="164"/>
      <c r="F4" s="164"/>
      <c r="G4" s="164"/>
      <c r="H4" s="164"/>
      <c r="I4" s="164"/>
    </row>
    <row r="5" spans="1:9">
      <c r="A5" s="165"/>
      <c r="B5" s="165"/>
      <c r="C5" s="165"/>
      <c r="D5" s="165"/>
      <c r="E5" s="165"/>
      <c r="F5" s="165"/>
      <c r="G5" s="165"/>
      <c r="H5" s="165"/>
      <c r="I5" s="165"/>
    </row>
    <row r="6" spans="1:9">
      <c r="B6" s="74"/>
      <c r="C6" s="74"/>
      <c r="D6" s="74"/>
      <c r="E6" s="74"/>
      <c r="F6" s="161" t="s">
        <v>126</v>
      </c>
      <c r="G6" s="161"/>
      <c r="H6" s="161"/>
      <c r="I6" s="161"/>
    </row>
    <row r="7" spans="1:9" ht="39" customHeight="1">
      <c r="A7" s="168" t="s">
        <v>4</v>
      </c>
      <c r="B7" s="168" t="s">
        <v>127</v>
      </c>
      <c r="C7" s="171" t="s">
        <v>128</v>
      </c>
      <c r="D7" s="172"/>
      <c r="E7" s="173"/>
      <c r="F7" s="168" t="s">
        <v>129</v>
      </c>
      <c r="G7" s="174" t="s">
        <v>130</v>
      </c>
      <c r="H7" s="175"/>
      <c r="I7" s="168" t="s">
        <v>131</v>
      </c>
    </row>
    <row r="8" spans="1:9" ht="22.5" customHeight="1">
      <c r="A8" s="169"/>
      <c r="B8" s="169"/>
      <c r="C8" s="174" t="s">
        <v>7</v>
      </c>
      <c r="D8" s="168" t="s">
        <v>132</v>
      </c>
      <c r="E8" s="178" t="s">
        <v>133</v>
      </c>
      <c r="F8" s="169"/>
      <c r="G8" s="176"/>
      <c r="H8" s="177"/>
      <c r="I8" s="169"/>
    </row>
    <row r="9" spans="1:9" ht="93.75" customHeight="1">
      <c r="A9" s="170"/>
      <c r="B9" s="170"/>
      <c r="C9" s="176"/>
      <c r="D9" s="170"/>
      <c r="E9" s="178"/>
      <c r="F9" s="170"/>
      <c r="G9" s="75" t="s">
        <v>134</v>
      </c>
      <c r="H9" s="75" t="s">
        <v>135</v>
      </c>
      <c r="I9" s="170"/>
    </row>
    <row r="10" spans="1:9" s="78" customFormat="1" ht="41.25" customHeight="1">
      <c r="A10" s="76" t="s">
        <v>98</v>
      </c>
      <c r="B10" s="76" t="s">
        <v>97</v>
      </c>
      <c r="C10" s="76">
        <v>1</v>
      </c>
      <c r="D10" s="76">
        <v>2</v>
      </c>
      <c r="E10" s="76">
        <v>3</v>
      </c>
      <c r="F10" s="76">
        <v>4</v>
      </c>
      <c r="G10" s="77" t="s">
        <v>136</v>
      </c>
      <c r="H10" s="77" t="s">
        <v>137</v>
      </c>
      <c r="I10" s="77" t="s">
        <v>138</v>
      </c>
    </row>
    <row r="11" spans="1:9" s="73" customFormat="1">
      <c r="A11" s="79"/>
      <c r="B11" s="79" t="s">
        <v>139</v>
      </c>
      <c r="C11" s="80"/>
      <c r="D11" s="81"/>
      <c r="E11" s="82"/>
      <c r="F11" s="83"/>
      <c r="G11" s="81"/>
      <c r="H11" s="81"/>
      <c r="I11" s="82"/>
    </row>
    <row r="12" spans="1:9" ht="47.25">
      <c r="A12" s="84">
        <v>1</v>
      </c>
      <c r="B12" s="85" t="s">
        <v>140</v>
      </c>
      <c r="C12" s="89"/>
      <c r="D12" s="89">
        <v>12381541</v>
      </c>
      <c r="E12" s="89"/>
      <c r="F12" s="89"/>
      <c r="G12" s="89"/>
      <c r="H12" s="89"/>
      <c r="I12" s="89"/>
    </row>
    <row r="13" spans="1:9" ht="47.25">
      <c r="A13" s="84">
        <v>2</v>
      </c>
      <c r="B13" s="85" t="s">
        <v>141</v>
      </c>
      <c r="C13" s="89"/>
      <c r="D13" s="89">
        <v>296300</v>
      </c>
      <c r="E13" s="89"/>
      <c r="F13" s="89"/>
      <c r="G13" s="89"/>
      <c r="H13" s="89"/>
      <c r="I13" s="89"/>
    </row>
    <row r="14" spans="1:9">
      <c r="A14" s="84" t="s">
        <v>21</v>
      </c>
      <c r="B14" s="85" t="s">
        <v>142</v>
      </c>
      <c r="C14" s="89"/>
      <c r="D14" s="89"/>
      <c r="E14" s="89"/>
      <c r="F14" s="89"/>
      <c r="G14" s="89"/>
      <c r="H14" s="89"/>
      <c r="I14" s="89"/>
    </row>
    <row r="15" spans="1:9">
      <c r="A15" s="84"/>
      <c r="B15" s="87" t="s">
        <v>143</v>
      </c>
      <c r="C15" s="89"/>
      <c r="D15" s="89"/>
      <c r="E15" s="89"/>
      <c r="F15" s="89"/>
      <c r="G15" s="89"/>
      <c r="H15" s="89"/>
      <c r="I15" s="89"/>
    </row>
    <row r="16" spans="1:9">
      <c r="A16" s="84"/>
      <c r="B16" s="85" t="s">
        <v>144</v>
      </c>
      <c r="C16" s="89"/>
      <c r="D16" s="89"/>
      <c r="E16" s="89"/>
      <c r="F16" s="89"/>
      <c r="G16" s="89"/>
      <c r="H16" s="89"/>
      <c r="I16" s="89"/>
    </row>
    <row r="17" spans="1:9">
      <c r="A17" s="84" t="s">
        <v>21</v>
      </c>
      <c r="B17" s="85" t="s">
        <v>145</v>
      </c>
      <c r="C17" s="89"/>
      <c r="D17" s="89"/>
      <c r="E17" s="89"/>
      <c r="F17" s="89"/>
      <c r="G17" s="89"/>
      <c r="H17" s="89"/>
      <c r="I17" s="89"/>
    </row>
    <row r="18" spans="1:9">
      <c r="A18" s="84" t="s">
        <v>21</v>
      </c>
      <c r="B18" s="88" t="s">
        <v>146</v>
      </c>
      <c r="C18" s="89"/>
      <c r="D18" s="89"/>
      <c r="E18" s="89"/>
      <c r="F18" s="89"/>
      <c r="G18" s="89"/>
      <c r="H18" s="89"/>
      <c r="I18" s="89"/>
    </row>
    <row r="19" spans="1:9">
      <c r="A19" s="84" t="s">
        <v>21</v>
      </c>
      <c r="B19" s="88" t="s">
        <v>146</v>
      </c>
      <c r="C19" s="89"/>
      <c r="D19" s="89"/>
      <c r="E19" s="89"/>
      <c r="F19" s="89"/>
      <c r="G19" s="89"/>
      <c r="H19" s="89"/>
      <c r="I19" s="89"/>
    </row>
    <row r="20" spans="1:9">
      <c r="A20" s="84" t="s">
        <v>21</v>
      </c>
      <c r="B20" s="88" t="s">
        <v>146</v>
      </c>
      <c r="C20" s="86"/>
      <c r="D20" s="86"/>
      <c r="E20" s="86"/>
      <c r="F20" s="86"/>
      <c r="G20" s="86"/>
      <c r="H20" s="86"/>
      <c r="I20" s="86"/>
    </row>
    <row r="21" spans="1:9">
      <c r="A21" s="90" t="s">
        <v>21</v>
      </c>
      <c r="B21" s="88" t="s">
        <v>146</v>
      </c>
      <c r="C21" s="91"/>
      <c r="D21" s="91"/>
      <c r="E21" s="91"/>
      <c r="F21" s="91"/>
      <c r="G21" s="91"/>
      <c r="H21" s="91"/>
      <c r="I21" s="91"/>
    </row>
    <row r="22" spans="1:9" ht="16.5" customHeight="1">
      <c r="A22" s="92"/>
      <c r="B22" s="93"/>
      <c r="C22" s="94"/>
      <c r="D22" s="94"/>
      <c r="E22" s="94"/>
      <c r="F22" s="94"/>
      <c r="G22" s="94"/>
      <c r="H22" s="94"/>
      <c r="I22" s="94"/>
    </row>
    <row r="23" spans="1:9" ht="16.5" customHeight="1">
      <c r="A23" s="95"/>
      <c r="B23" s="96"/>
      <c r="C23" s="97"/>
      <c r="D23" s="97"/>
      <c r="E23" s="97"/>
      <c r="F23" s="97"/>
      <c r="G23" s="97"/>
      <c r="H23" s="97"/>
      <c r="I23" s="97"/>
    </row>
    <row r="24" spans="1:9">
      <c r="A24" s="98"/>
      <c r="B24" s="99" t="s">
        <v>147</v>
      </c>
      <c r="C24" s="98"/>
    </row>
    <row r="26" spans="1:9" s="100" customFormat="1" ht="18.75">
      <c r="E26" s="166" t="s">
        <v>148</v>
      </c>
      <c r="F26" s="166"/>
      <c r="G26" s="166"/>
      <c r="H26" s="166"/>
      <c r="I26" s="166"/>
    </row>
    <row r="27" spans="1:9" s="101" customFormat="1" ht="18.75">
      <c r="B27" s="167" t="s">
        <v>149</v>
      </c>
      <c r="C27" s="167"/>
      <c r="E27" s="167" t="s">
        <v>150</v>
      </c>
      <c r="F27" s="167"/>
      <c r="G27" s="167"/>
      <c r="H27" s="167"/>
      <c r="I27" s="167"/>
    </row>
  </sheetData>
  <mergeCells count="18">
    <mergeCell ref="E26:I26"/>
    <mergeCell ref="B27:C27"/>
    <mergeCell ref="E27:I27"/>
    <mergeCell ref="A7:A9"/>
    <mergeCell ref="B7:B9"/>
    <mergeCell ref="C7:E7"/>
    <mergeCell ref="F7:F9"/>
    <mergeCell ref="G7:H8"/>
    <mergeCell ref="I7:I9"/>
    <mergeCell ref="C8:C9"/>
    <mergeCell ref="D8:D9"/>
    <mergeCell ref="E8:E9"/>
    <mergeCell ref="F6:I6"/>
    <mergeCell ref="A1:C1"/>
    <mergeCell ref="A2:C2"/>
    <mergeCell ref="A3:I3"/>
    <mergeCell ref="A4:I4"/>
    <mergeCell ref="A5:I5"/>
  </mergeCells>
  <printOptions horizontalCentered="1"/>
  <pageMargins left="0.25" right="0.25" top="0.5" bottom="0.5" header="0" footer="0"/>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dimension ref="A1:K20"/>
  <sheetViews>
    <sheetView workbookViewId="0">
      <selection activeCell="A5" sqref="A5:XFD5"/>
    </sheetView>
  </sheetViews>
  <sheetFormatPr defaultRowHeight="12.75"/>
  <cols>
    <col min="1" max="1" width="4.42578125" style="64" customWidth="1"/>
    <col min="2" max="2" width="46" style="71" customWidth="1"/>
    <col min="3" max="3" width="9.42578125" style="66" customWidth="1"/>
    <col min="4" max="4" width="11.140625" style="66" customWidth="1"/>
    <col min="5" max="5" width="20.5703125" style="66" customWidth="1"/>
    <col min="6" max="6" width="12.5703125" style="66" customWidth="1"/>
    <col min="7" max="7" width="11.140625" style="67" customWidth="1"/>
    <col min="8" max="8" width="13.28515625" style="67" customWidth="1"/>
    <col min="9" max="9" width="0.140625" style="67" hidden="1" customWidth="1"/>
    <col min="10" max="10" width="0.140625" style="68" hidden="1" customWidth="1"/>
    <col min="11" max="11" width="29.85546875" style="69" customWidth="1"/>
    <col min="12" max="16384" width="9.140625" style="69"/>
  </cols>
  <sheetData>
    <row r="1" spans="1:11" s="35" customFormat="1" ht="21.75" customHeight="1">
      <c r="A1" s="33" t="s">
        <v>0</v>
      </c>
      <c r="B1" s="33"/>
      <c r="C1" s="33"/>
      <c r="D1" s="33"/>
      <c r="E1" s="33"/>
      <c r="F1" s="33"/>
      <c r="G1" s="34"/>
      <c r="H1" s="180" t="s">
        <v>104</v>
      </c>
      <c r="I1" s="180"/>
      <c r="J1" s="180"/>
      <c r="K1" s="180"/>
    </row>
    <row r="2" spans="1:11" s="35" customFormat="1" ht="20.25" customHeight="1">
      <c r="A2" s="102" t="s">
        <v>178</v>
      </c>
      <c r="B2" s="33"/>
      <c r="C2" s="33"/>
      <c r="D2" s="33"/>
      <c r="E2" s="33"/>
      <c r="F2" s="33"/>
      <c r="G2" s="36"/>
      <c r="H2" s="36"/>
      <c r="I2" s="181"/>
      <c r="J2" s="181"/>
      <c r="K2" s="181"/>
    </row>
    <row r="3" spans="1:11" s="37" customFormat="1" ht="22.5" customHeight="1">
      <c r="A3" s="182" t="s">
        <v>105</v>
      </c>
      <c r="B3" s="183"/>
      <c r="C3" s="183"/>
      <c r="D3" s="183"/>
      <c r="E3" s="183"/>
      <c r="F3" s="183"/>
      <c r="G3" s="183"/>
      <c r="H3" s="183"/>
      <c r="I3" s="183"/>
      <c r="J3" s="183"/>
      <c r="K3" s="183"/>
    </row>
    <row r="4" spans="1:11" s="37" customFormat="1" ht="22.5" customHeight="1">
      <c r="A4" s="182" t="s">
        <v>106</v>
      </c>
      <c r="B4" s="182"/>
      <c r="C4" s="182"/>
      <c r="D4" s="182"/>
      <c r="E4" s="182"/>
      <c r="F4" s="182"/>
      <c r="G4" s="182"/>
      <c r="H4" s="182"/>
      <c r="I4" s="182"/>
      <c r="J4" s="182"/>
      <c r="K4" s="182"/>
    </row>
    <row r="5" spans="1:11" s="38" customFormat="1" ht="15.75">
      <c r="A5" s="184"/>
      <c r="B5" s="184"/>
      <c r="C5" s="184"/>
      <c r="D5" s="184"/>
      <c r="E5" s="184"/>
      <c r="F5" s="184"/>
      <c r="G5" s="184"/>
      <c r="H5" s="184"/>
      <c r="I5" s="184"/>
      <c r="J5" s="184"/>
      <c r="K5" s="184"/>
    </row>
    <row r="6" spans="1:11" s="35" customFormat="1" ht="15.75">
      <c r="A6" s="39" t="s">
        <v>107</v>
      </c>
      <c r="B6" s="39"/>
      <c r="C6" s="39"/>
      <c r="D6" s="39"/>
      <c r="E6" s="39"/>
      <c r="F6" s="39"/>
      <c r="G6" s="39"/>
      <c r="H6" s="179" t="s">
        <v>108</v>
      </c>
      <c r="I6" s="179"/>
      <c r="J6" s="179"/>
      <c r="K6" s="179"/>
    </row>
    <row r="7" spans="1:11" s="35" customFormat="1" ht="66" customHeight="1">
      <c r="A7" s="191" t="s">
        <v>109</v>
      </c>
      <c r="B7" s="191" t="s">
        <v>110</v>
      </c>
      <c r="C7" s="193" t="s">
        <v>111</v>
      </c>
      <c r="D7" s="193" t="s">
        <v>112</v>
      </c>
      <c r="E7" s="193" t="s">
        <v>113</v>
      </c>
      <c r="F7" s="193" t="s">
        <v>114</v>
      </c>
      <c r="G7" s="193" t="s">
        <v>115</v>
      </c>
      <c r="H7" s="197" t="s">
        <v>116</v>
      </c>
      <c r="I7" s="40"/>
      <c r="J7" s="199" t="s">
        <v>117</v>
      </c>
      <c r="K7" s="185" t="s">
        <v>117</v>
      </c>
    </row>
    <row r="8" spans="1:11" s="42" customFormat="1" ht="63" customHeight="1">
      <c r="A8" s="192"/>
      <c r="B8" s="192"/>
      <c r="C8" s="194"/>
      <c r="D8" s="194"/>
      <c r="E8" s="194"/>
      <c r="F8" s="195"/>
      <c r="G8" s="194"/>
      <c r="H8" s="198"/>
      <c r="I8" s="41" t="s">
        <v>118</v>
      </c>
      <c r="J8" s="200"/>
      <c r="K8" s="186"/>
    </row>
    <row r="9" spans="1:11" s="42" customFormat="1" ht="26.25" customHeight="1">
      <c r="A9" s="43">
        <v>1</v>
      </c>
      <c r="B9" s="43">
        <f>A9+1</f>
        <v>2</v>
      </c>
      <c r="C9" s="43">
        <f>B9+1</f>
        <v>3</v>
      </c>
      <c r="D9" s="43">
        <v>4</v>
      </c>
      <c r="E9" s="43">
        <f>D9+1</f>
        <v>5</v>
      </c>
      <c r="F9" s="43">
        <v>6</v>
      </c>
      <c r="G9" s="43">
        <v>7</v>
      </c>
      <c r="H9" s="43">
        <v>6</v>
      </c>
      <c r="I9" s="43">
        <f>H9+1</f>
        <v>7</v>
      </c>
      <c r="J9" s="43">
        <v>8</v>
      </c>
      <c r="K9" s="43">
        <v>9</v>
      </c>
    </row>
    <row r="10" spans="1:11" s="42" customFormat="1" ht="31.5" customHeight="1">
      <c r="A10" s="43"/>
      <c r="B10" s="43" t="s">
        <v>119</v>
      </c>
      <c r="C10" s="43"/>
      <c r="D10" s="43"/>
      <c r="E10" s="43"/>
      <c r="F10" s="43"/>
      <c r="G10" s="43"/>
      <c r="H10" s="43"/>
      <c r="I10" s="43"/>
      <c r="J10" s="43"/>
      <c r="K10" s="187" t="s">
        <v>120</v>
      </c>
    </row>
    <row r="11" spans="1:11" s="42" customFormat="1" ht="47.25" customHeight="1">
      <c r="A11" s="44"/>
      <c r="B11" s="44" t="s">
        <v>121</v>
      </c>
      <c r="C11" s="45"/>
      <c r="D11" s="45"/>
      <c r="E11" s="45"/>
      <c r="F11" s="45"/>
      <c r="G11" s="45"/>
      <c r="H11" s="45"/>
      <c r="I11" s="45"/>
      <c r="J11" s="45"/>
      <c r="K11" s="188"/>
    </row>
    <row r="12" spans="1:11" s="42" customFormat="1" ht="63">
      <c r="A12" s="46">
        <v>1</v>
      </c>
      <c r="B12" s="46" t="s">
        <v>122</v>
      </c>
      <c r="C12" s="46" t="s">
        <v>186</v>
      </c>
      <c r="D12" s="46"/>
      <c r="E12" s="46" t="s">
        <v>187</v>
      </c>
      <c r="F12" s="46"/>
      <c r="G12" s="46" t="s">
        <v>188</v>
      </c>
      <c r="H12" s="46">
        <v>450000</v>
      </c>
      <c r="I12" s="46"/>
      <c r="J12" s="46"/>
      <c r="K12" s="188"/>
    </row>
    <row r="13" spans="1:11" s="42" customFormat="1" ht="31.5">
      <c r="A13" s="46">
        <v>2</v>
      </c>
      <c r="B13" s="46" t="s">
        <v>123</v>
      </c>
      <c r="C13" s="46"/>
      <c r="D13" s="46"/>
      <c r="E13" s="46"/>
      <c r="F13" s="46"/>
      <c r="G13" s="46"/>
      <c r="H13" s="46"/>
      <c r="I13" s="46"/>
      <c r="J13" s="46"/>
      <c r="K13" s="188"/>
    </row>
    <row r="14" spans="1:11" s="47" customFormat="1" ht="33" customHeight="1">
      <c r="A14" s="46"/>
      <c r="B14" s="46"/>
      <c r="C14" s="46"/>
      <c r="D14" s="46"/>
      <c r="E14" s="46"/>
      <c r="F14" s="46"/>
      <c r="G14" s="46"/>
      <c r="H14" s="46"/>
      <c r="I14" s="46"/>
      <c r="J14" s="46"/>
      <c r="K14" s="188"/>
    </row>
    <row r="15" spans="1:11" s="42" customFormat="1" ht="15.75">
      <c r="A15" s="48"/>
      <c r="B15" s="49"/>
      <c r="C15" s="48"/>
      <c r="D15" s="48"/>
      <c r="E15" s="50"/>
      <c r="F15" s="50"/>
      <c r="G15" s="50"/>
      <c r="H15" s="48"/>
      <c r="I15" s="50"/>
      <c r="J15" s="50"/>
      <c r="K15" s="188"/>
    </row>
    <row r="16" spans="1:11" s="42" customFormat="1" ht="15.75">
      <c r="A16" s="51"/>
      <c r="B16" s="52"/>
      <c r="C16" s="53"/>
      <c r="D16" s="53"/>
      <c r="E16" s="54"/>
      <c r="F16" s="54"/>
      <c r="G16" s="54"/>
      <c r="H16" s="53"/>
      <c r="I16" s="54"/>
      <c r="J16" s="54"/>
      <c r="K16" s="189"/>
    </row>
    <row r="17" spans="1:11" s="42" customFormat="1" ht="15.75">
      <c r="A17" s="55"/>
      <c r="B17" s="56"/>
      <c r="C17" s="57"/>
      <c r="D17" s="57"/>
      <c r="E17" s="58"/>
      <c r="F17" s="58"/>
      <c r="G17" s="58"/>
      <c r="H17" s="57"/>
      <c r="I17" s="58"/>
      <c r="J17" s="58"/>
      <c r="K17" s="59"/>
    </row>
    <row r="18" spans="1:11" s="47" customFormat="1" ht="18.75">
      <c r="A18" s="60"/>
      <c r="B18" s="61"/>
      <c r="C18" s="62"/>
      <c r="D18" s="62"/>
      <c r="E18" s="190" t="s">
        <v>43</v>
      </c>
      <c r="F18" s="190"/>
      <c r="G18" s="190"/>
      <c r="H18" s="190"/>
      <c r="I18" s="190"/>
      <c r="J18" s="63"/>
      <c r="K18" s="63"/>
    </row>
    <row r="19" spans="1:11" ht="15.75">
      <c r="B19" s="65" t="s">
        <v>41</v>
      </c>
      <c r="E19" s="196" t="s">
        <v>42</v>
      </c>
      <c r="F19" s="196"/>
      <c r="G19" s="196"/>
      <c r="H19" s="196"/>
      <c r="I19" s="196"/>
      <c r="J19" s="67"/>
      <c r="K19" s="68"/>
    </row>
    <row r="20" spans="1:11" s="70" customFormat="1" ht="18.75">
      <c r="A20" s="60"/>
      <c r="B20" s="61"/>
      <c r="C20" s="62"/>
      <c r="D20" s="62"/>
      <c r="E20" s="190"/>
      <c r="F20" s="190"/>
      <c r="G20" s="190"/>
      <c r="H20" s="190"/>
      <c r="I20" s="63"/>
      <c r="J20" s="63"/>
    </row>
  </sheetData>
  <mergeCells count="20">
    <mergeCell ref="E19:I19"/>
    <mergeCell ref="E20:H20"/>
    <mergeCell ref="G7:G8"/>
    <mergeCell ref="H7:H8"/>
    <mergeCell ref="J7:J8"/>
    <mergeCell ref="K7:K8"/>
    <mergeCell ref="K10:K16"/>
    <mergeCell ref="E18:I18"/>
    <mergeCell ref="A7:A8"/>
    <mergeCell ref="B7:B8"/>
    <mergeCell ref="C7:C8"/>
    <mergeCell ref="D7:D8"/>
    <mergeCell ref="E7:E8"/>
    <mergeCell ref="F7:F8"/>
    <mergeCell ref="H6:K6"/>
    <mergeCell ref="H1:K1"/>
    <mergeCell ref="I2:K2"/>
    <mergeCell ref="A3:K3"/>
    <mergeCell ref="A4:K4"/>
    <mergeCell ref="A5:K5"/>
  </mergeCells>
  <printOptions horizontalCentered="1"/>
  <pageMargins left="0.28999999999999998" right="0.25" top="0.5" bottom="0.5" header="0" footer="0"/>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dimension ref="A1:L86"/>
  <sheetViews>
    <sheetView workbookViewId="0">
      <selection activeCell="A4" sqref="A4:XFD4"/>
    </sheetView>
  </sheetViews>
  <sheetFormatPr defaultRowHeight="15.75"/>
  <cols>
    <col min="1" max="1" width="5.7109375" style="2" customWidth="1"/>
    <col min="2" max="2" width="39.85546875" style="2" customWidth="1"/>
    <col min="3" max="4" width="14.7109375" style="2" customWidth="1"/>
    <col min="5" max="5" width="12.7109375" style="2" customWidth="1"/>
    <col min="6" max="6" width="11" style="2" customWidth="1"/>
    <col min="7" max="7" width="10.7109375" style="2" customWidth="1"/>
    <col min="8" max="9" width="12.7109375" style="2" customWidth="1"/>
    <col min="10" max="10" width="10.85546875" style="2" customWidth="1"/>
    <col min="11" max="11" width="12.5703125" style="2" customWidth="1"/>
    <col min="12" max="12" width="12.85546875" style="143" customWidth="1"/>
    <col min="13" max="16384" width="9.140625" style="2"/>
  </cols>
  <sheetData>
    <row r="1" spans="1:12">
      <c r="A1" s="2" t="s">
        <v>0</v>
      </c>
      <c r="F1" s="1"/>
      <c r="G1" s="1"/>
      <c r="H1" s="1"/>
      <c r="I1" s="1"/>
      <c r="K1" s="1" t="s">
        <v>103</v>
      </c>
    </row>
    <row r="2" spans="1:12">
      <c r="A2" s="201" t="s">
        <v>184</v>
      </c>
      <c r="B2" s="201"/>
    </row>
    <row r="3" spans="1:12">
      <c r="A3" s="202" t="s">
        <v>102</v>
      </c>
      <c r="B3" s="202"/>
      <c r="C3" s="202"/>
      <c r="D3" s="202"/>
      <c r="E3" s="202"/>
      <c r="F3" s="202"/>
      <c r="G3" s="202"/>
      <c r="H3" s="202"/>
      <c r="I3" s="202"/>
      <c r="J3" s="202"/>
      <c r="K3" s="202"/>
    </row>
    <row r="4" spans="1:12">
      <c r="A4" s="204"/>
      <c r="B4" s="204"/>
      <c r="C4" s="204"/>
      <c r="D4" s="204"/>
      <c r="E4" s="204"/>
      <c r="F4" s="204"/>
      <c r="G4" s="204"/>
      <c r="H4" s="204"/>
      <c r="I4" s="204"/>
      <c r="J4" s="204"/>
      <c r="K4" s="204"/>
    </row>
    <row r="5" spans="1:12">
      <c r="A5" s="3"/>
      <c r="B5" s="4"/>
      <c r="E5" s="5"/>
      <c r="G5" s="32"/>
      <c r="H5" s="32"/>
      <c r="I5" s="32"/>
      <c r="J5" s="31" t="s">
        <v>3</v>
      </c>
    </row>
    <row r="6" spans="1:12" ht="47.25" customHeight="1">
      <c r="A6" s="178" t="s">
        <v>4</v>
      </c>
      <c r="B6" s="203" t="s">
        <v>5</v>
      </c>
      <c r="C6" s="178" t="s">
        <v>101</v>
      </c>
      <c r="D6" s="178" t="s">
        <v>13</v>
      </c>
      <c r="E6" s="178" t="s">
        <v>17</v>
      </c>
      <c r="F6" s="178" t="s">
        <v>100</v>
      </c>
      <c r="G6" s="178"/>
      <c r="H6" s="178"/>
      <c r="I6" s="178"/>
      <c r="J6" s="178"/>
      <c r="K6" s="178" t="s">
        <v>99</v>
      </c>
    </row>
    <row r="7" spans="1:12" ht="15.75" customHeight="1">
      <c r="A7" s="178"/>
      <c r="B7" s="203"/>
      <c r="C7" s="178"/>
      <c r="D7" s="178"/>
      <c r="E7" s="178"/>
      <c r="F7" s="178" t="s">
        <v>171</v>
      </c>
      <c r="G7" s="178" t="s">
        <v>172</v>
      </c>
      <c r="H7" s="178" t="s">
        <v>173</v>
      </c>
      <c r="I7" s="178" t="s">
        <v>174</v>
      </c>
      <c r="J7" s="178" t="s">
        <v>175</v>
      </c>
      <c r="K7" s="178"/>
    </row>
    <row r="8" spans="1:12" ht="39.75" customHeight="1">
      <c r="A8" s="178"/>
      <c r="B8" s="203"/>
      <c r="C8" s="178"/>
      <c r="D8" s="178"/>
      <c r="E8" s="178"/>
      <c r="F8" s="178"/>
      <c r="G8" s="178"/>
      <c r="H8" s="178"/>
      <c r="I8" s="178"/>
      <c r="J8" s="178"/>
      <c r="K8" s="178"/>
    </row>
    <row r="9" spans="1:12">
      <c r="A9" s="6" t="s">
        <v>98</v>
      </c>
      <c r="B9" s="8" t="s">
        <v>97</v>
      </c>
      <c r="C9" s="6" t="s">
        <v>96</v>
      </c>
      <c r="D9" s="6">
        <v>2</v>
      </c>
      <c r="E9" s="6">
        <v>3</v>
      </c>
      <c r="F9" s="6">
        <v>4</v>
      </c>
      <c r="G9" s="6">
        <v>5</v>
      </c>
      <c r="H9" s="6">
        <v>6</v>
      </c>
      <c r="I9" s="6"/>
      <c r="J9" s="6">
        <v>7</v>
      </c>
      <c r="K9" s="8">
        <v>8</v>
      </c>
    </row>
    <row r="10" spans="1:12" s="1" customFormat="1">
      <c r="A10" s="9" t="s">
        <v>11</v>
      </c>
      <c r="B10" s="10" t="s">
        <v>95</v>
      </c>
      <c r="C10" s="11"/>
      <c r="D10" s="11"/>
      <c r="E10" s="11"/>
      <c r="F10" s="11"/>
      <c r="G10" s="11"/>
      <c r="H10" s="11"/>
      <c r="I10" s="11"/>
      <c r="J10" s="11"/>
      <c r="K10" s="11"/>
      <c r="L10" s="144"/>
    </row>
    <row r="11" spans="1:12" s="1" customFormat="1">
      <c r="A11" s="19" t="s">
        <v>23</v>
      </c>
      <c r="B11" s="20" t="s">
        <v>94</v>
      </c>
      <c r="C11" s="21">
        <f>C12+C40+C69+C70</f>
        <v>16775361</v>
      </c>
      <c r="D11" s="21">
        <f t="shared" ref="D11:J11" si="0">D12+D40+D69+D70</f>
        <v>12381541</v>
      </c>
      <c r="E11" s="21">
        <f t="shared" si="0"/>
        <v>3788820</v>
      </c>
      <c r="F11" s="21">
        <f t="shared" si="0"/>
        <v>430000</v>
      </c>
      <c r="G11" s="21">
        <f t="shared" si="0"/>
        <v>51000</v>
      </c>
      <c r="H11" s="21">
        <f t="shared" si="0"/>
        <v>49000</v>
      </c>
      <c r="I11" s="21">
        <f t="shared" si="0"/>
        <v>60000</v>
      </c>
      <c r="J11" s="21">
        <f t="shared" si="0"/>
        <v>15000</v>
      </c>
      <c r="K11" s="21"/>
      <c r="L11" s="145">
        <v>12381541</v>
      </c>
    </row>
    <row r="12" spans="1:12" ht="47.25">
      <c r="A12" s="12">
        <v>1</v>
      </c>
      <c r="B12" s="13" t="s">
        <v>93</v>
      </c>
      <c r="C12" s="14">
        <f>+SUM(D12:J12)</f>
        <v>12952447</v>
      </c>
      <c r="D12" s="14">
        <f>+SUM(D13:D39)</f>
        <v>10461541</v>
      </c>
      <c r="E12" s="14">
        <f t="shared" ref="E12:K12" si="1">+SUM(E13:E39)</f>
        <v>2490906</v>
      </c>
      <c r="F12" s="14">
        <f t="shared" si="1"/>
        <v>0</v>
      </c>
      <c r="G12" s="14">
        <f t="shared" si="1"/>
        <v>0</v>
      </c>
      <c r="H12" s="14">
        <f t="shared" si="1"/>
        <v>0</v>
      </c>
      <c r="I12" s="14">
        <f t="shared" si="1"/>
        <v>0</v>
      </c>
      <c r="J12" s="14">
        <f t="shared" si="1"/>
        <v>0</v>
      </c>
      <c r="K12" s="14">
        <f t="shared" si="1"/>
        <v>0</v>
      </c>
      <c r="L12" s="143">
        <f>+L11-D11</f>
        <v>0</v>
      </c>
    </row>
    <row r="13" spans="1:12">
      <c r="A13" s="12" t="s">
        <v>92</v>
      </c>
      <c r="B13" s="13" t="s">
        <v>91</v>
      </c>
      <c r="C13" s="14">
        <f t="shared" ref="C13:C76" si="2">+SUM(D13:J13)</f>
        <v>7582541</v>
      </c>
      <c r="D13" s="14">
        <f>5500000+482541</f>
        <v>5982541</v>
      </c>
      <c r="E13" s="14">
        <v>1600000</v>
      </c>
      <c r="F13" s="14"/>
      <c r="G13" s="14"/>
      <c r="H13" s="14"/>
      <c r="I13" s="14"/>
      <c r="J13" s="14"/>
      <c r="K13" s="14"/>
      <c r="L13" s="143">
        <v>3788820</v>
      </c>
    </row>
    <row r="14" spans="1:12">
      <c r="A14" s="12"/>
      <c r="B14" s="13" t="s">
        <v>90</v>
      </c>
      <c r="C14" s="14">
        <f t="shared" si="2"/>
        <v>0</v>
      </c>
      <c r="D14" s="14"/>
      <c r="E14" s="14"/>
      <c r="F14" s="14"/>
      <c r="G14" s="14"/>
      <c r="H14" s="14"/>
      <c r="I14" s="14"/>
      <c r="J14" s="14"/>
      <c r="K14" s="14"/>
      <c r="L14" s="143">
        <f>+L13-E11</f>
        <v>0</v>
      </c>
    </row>
    <row r="15" spans="1:12" ht="31.5">
      <c r="A15" s="12" t="s">
        <v>89</v>
      </c>
      <c r="B15" s="13" t="s">
        <v>88</v>
      </c>
      <c r="C15" s="14">
        <f t="shared" si="2"/>
        <v>0</v>
      </c>
      <c r="D15" s="14"/>
      <c r="E15" s="14"/>
      <c r="F15" s="14"/>
      <c r="G15" s="14"/>
      <c r="H15" s="14"/>
      <c r="I15" s="14"/>
      <c r="J15" s="14"/>
      <c r="K15" s="14"/>
    </row>
    <row r="16" spans="1:12" ht="31.5">
      <c r="A16" s="12"/>
      <c r="B16" s="23" t="s">
        <v>87</v>
      </c>
      <c r="C16" s="14">
        <f t="shared" si="2"/>
        <v>165000</v>
      </c>
      <c r="D16" s="14">
        <v>85000</v>
      </c>
      <c r="E16" s="14">
        <v>80000</v>
      </c>
      <c r="F16" s="14"/>
      <c r="G16" s="14"/>
      <c r="H16" s="14"/>
      <c r="I16" s="14"/>
      <c r="J16" s="14"/>
      <c r="K16" s="14"/>
    </row>
    <row r="17" spans="1:11">
      <c r="A17" s="12"/>
      <c r="B17" s="23" t="s">
        <v>86</v>
      </c>
      <c r="C17" s="14">
        <f t="shared" si="2"/>
        <v>0</v>
      </c>
      <c r="D17" s="14"/>
      <c r="E17" s="14"/>
      <c r="F17" s="14"/>
      <c r="G17" s="14"/>
      <c r="H17" s="14"/>
      <c r="I17" s="14"/>
      <c r="J17" s="14"/>
      <c r="K17" s="14"/>
    </row>
    <row r="18" spans="1:11">
      <c r="A18" s="12"/>
      <c r="B18" s="13" t="s">
        <v>85</v>
      </c>
      <c r="C18" s="14">
        <f t="shared" si="2"/>
        <v>0</v>
      </c>
      <c r="D18" s="14"/>
      <c r="E18" s="14"/>
      <c r="F18" s="14"/>
      <c r="G18" s="14"/>
      <c r="H18" s="14"/>
      <c r="I18" s="14"/>
      <c r="J18" s="14"/>
      <c r="K18" s="14"/>
    </row>
    <row r="19" spans="1:11">
      <c r="A19" s="12" t="s">
        <v>84</v>
      </c>
      <c r="B19" s="13" t="s">
        <v>83</v>
      </c>
      <c r="C19" s="14">
        <f t="shared" si="2"/>
        <v>0</v>
      </c>
      <c r="D19" s="14"/>
      <c r="E19" s="14"/>
      <c r="F19" s="14"/>
      <c r="G19" s="14"/>
      <c r="H19" s="14"/>
      <c r="I19" s="14"/>
      <c r="J19" s="14"/>
      <c r="K19" s="14"/>
    </row>
    <row r="20" spans="1:11">
      <c r="A20" s="12"/>
      <c r="B20" s="23" t="s">
        <v>82</v>
      </c>
      <c r="C20" s="14">
        <f t="shared" si="2"/>
        <v>70000</v>
      </c>
      <c r="D20" s="14">
        <v>53000</v>
      </c>
      <c r="E20" s="14">
        <v>17000</v>
      </c>
      <c r="F20" s="14"/>
      <c r="G20" s="14"/>
      <c r="H20" s="14"/>
      <c r="I20" s="14"/>
      <c r="J20" s="14"/>
      <c r="K20" s="14"/>
    </row>
    <row r="21" spans="1:11">
      <c r="A21" s="12"/>
      <c r="B21" s="23" t="s">
        <v>81</v>
      </c>
      <c r="C21" s="14">
        <f t="shared" si="2"/>
        <v>0</v>
      </c>
      <c r="D21" s="14"/>
      <c r="E21" s="14"/>
      <c r="F21" s="14"/>
      <c r="G21" s="14"/>
      <c r="H21" s="14"/>
      <c r="I21" s="14"/>
      <c r="J21" s="14"/>
      <c r="K21" s="14"/>
    </row>
    <row r="22" spans="1:11">
      <c r="A22" s="12"/>
      <c r="B22" s="23" t="s">
        <v>80</v>
      </c>
      <c r="C22" s="14">
        <f t="shared" si="2"/>
        <v>25000</v>
      </c>
      <c r="D22" s="14"/>
      <c r="E22" s="14">
        <v>25000</v>
      </c>
      <c r="F22" s="14"/>
      <c r="G22" s="14"/>
      <c r="H22" s="14"/>
      <c r="I22" s="14"/>
      <c r="J22" s="14"/>
      <c r="K22" s="14"/>
    </row>
    <row r="23" spans="1:11">
      <c r="A23" s="12"/>
      <c r="B23" s="23" t="s">
        <v>79</v>
      </c>
      <c r="C23" s="14">
        <f t="shared" si="2"/>
        <v>0</v>
      </c>
      <c r="D23" s="14"/>
      <c r="E23" s="14"/>
      <c r="F23" s="14"/>
      <c r="G23" s="14"/>
      <c r="H23" s="14"/>
      <c r="I23" s="14"/>
      <c r="J23" s="14"/>
      <c r="K23" s="14"/>
    </row>
    <row r="24" spans="1:11">
      <c r="A24" s="12"/>
      <c r="B24" s="23" t="s">
        <v>78</v>
      </c>
      <c r="C24" s="14">
        <f t="shared" si="2"/>
        <v>2093906</v>
      </c>
      <c r="D24" s="14">
        <v>1600000</v>
      </c>
      <c r="E24" s="14">
        <f>450000+43906</f>
        <v>493906</v>
      </c>
      <c r="F24" s="14"/>
      <c r="G24" s="14"/>
      <c r="H24" s="14"/>
      <c r="I24" s="14"/>
      <c r="J24" s="14"/>
      <c r="K24" s="14"/>
    </row>
    <row r="25" spans="1:11" ht="31.5">
      <c r="A25" s="12"/>
      <c r="B25" s="23" t="s">
        <v>77</v>
      </c>
      <c r="C25" s="14">
        <f t="shared" si="2"/>
        <v>18000</v>
      </c>
      <c r="D25" s="14">
        <v>13000</v>
      </c>
      <c r="E25" s="14">
        <v>5000</v>
      </c>
      <c r="F25" s="14"/>
      <c r="G25" s="14"/>
      <c r="H25" s="14"/>
      <c r="I25" s="14"/>
      <c r="J25" s="14"/>
      <c r="K25" s="14"/>
    </row>
    <row r="26" spans="1:11" ht="31.5">
      <c r="A26" s="12"/>
      <c r="B26" s="23" t="s">
        <v>76</v>
      </c>
      <c r="C26" s="14">
        <f t="shared" si="2"/>
        <v>980000</v>
      </c>
      <c r="D26" s="14">
        <v>730000</v>
      </c>
      <c r="E26" s="14">
        <v>250000</v>
      </c>
      <c r="F26" s="14"/>
      <c r="G26" s="14"/>
      <c r="H26" s="14"/>
      <c r="I26" s="14"/>
      <c r="J26" s="14"/>
      <c r="K26" s="14"/>
    </row>
    <row r="27" spans="1:11" ht="31.5">
      <c r="A27" s="12"/>
      <c r="B27" s="23" t="s">
        <v>75</v>
      </c>
      <c r="C27" s="14">
        <f t="shared" si="2"/>
        <v>25000</v>
      </c>
      <c r="D27" s="14">
        <v>18000</v>
      </c>
      <c r="E27" s="14">
        <v>7000</v>
      </c>
      <c r="F27" s="14"/>
      <c r="G27" s="14"/>
      <c r="H27" s="14"/>
      <c r="I27" s="14"/>
      <c r="J27" s="14"/>
      <c r="K27" s="14"/>
    </row>
    <row r="28" spans="1:11">
      <c r="A28" s="12"/>
      <c r="B28" s="23" t="s">
        <v>74</v>
      </c>
      <c r="C28" s="14">
        <f t="shared" si="2"/>
        <v>0</v>
      </c>
      <c r="D28" s="14"/>
      <c r="E28" s="14"/>
      <c r="F28" s="14"/>
      <c r="G28" s="14"/>
      <c r="H28" s="14"/>
      <c r="I28" s="14"/>
      <c r="J28" s="14"/>
      <c r="K28" s="14"/>
    </row>
    <row r="29" spans="1:11">
      <c r="A29" s="12"/>
      <c r="B29" s="23" t="s">
        <v>73</v>
      </c>
      <c r="C29" s="14">
        <f t="shared" si="2"/>
        <v>13000</v>
      </c>
      <c r="D29" s="14"/>
      <c r="E29" s="14">
        <v>13000</v>
      </c>
      <c r="F29" s="14"/>
      <c r="G29" s="14"/>
      <c r="H29" s="14"/>
      <c r="I29" s="14"/>
      <c r="J29" s="14"/>
      <c r="K29" s="14"/>
    </row>
    <row r="30" spans="1:11">
      <c r="A30" s="12"/>
      <c r="B30" s="13" t="s">
        <v>72</v>
      </c>
      <c r="C30" s="14">
        <f t="shared" si="2"/>
        <v>0</v>
      </c>
      <c r="D30" s="14"/>
      <c r="E30" s="14"/>
      <c r="F30" s="14"/>
      <c r="G30" s="14"/>
      <c r="H30" s="14"/>
      <c r="I30" s="14"/>
      <c r="J30" s="14"/>
      <c r="K30" s="14"/>
    </row>
    <row r="31" spans="1:11">
      <c r="A31" s="12" t="s">
        <v>71</v>
      </c>
      <c r="B31" s="13" t="s">
        <v>70</v>
      </c>
      <c r="C31" s="14">
        <f t="shared" si="2"/>
        <v>0</v>
      </c>
      <c r="D31" s="14"/>
      <c r="E31" s="14"/>
      <c r="F31" s="14"/>
      <c r="G31" s="14"/>
      <c r="H31" s="14"/>
      <c r="I31" s="14"/>
      <c r="J31" s="14"/>
      <c r="K31" s="14"/>
    </row>
    <row r="32" spans="1:11">
      <c r="A32" s="12"/>
      <c r="B32" s="13" t="s">
        <v>69</v>
      </c>
      <c r="C32" s="14">
        <f t="shared" si="2"/>
        <v>0</v>
      </c>
      <c r="D32" s="14"/>
      <c r="E32" s="14"/>
      <c r="F32" s="14"/>
      <c r="G32" s="14"/>
      <c r="H32" s="14"/>
      <c r="I32" s="14"/>
      <c r="J32" s="14"/>
      <c r="K32" s="14"/>
    </row>
    <row r="33" spans="1:12">
      <c r="A33" s="12" t="s">
        <v>68</v>
      </c>
      <c r="B33" s="13" t="s">
        <v>67</v>
      </c>
      <c r="C33" s="14">
        <f t="shared" si="2"/>
        <v>0</v>
      </c>
      <c r="D33" s="14"/>
      <c r="E33" s="14"/>
      <c r="F33" s="14"/>
      <c r="G33" s="14"/>
      <c r="H33" s="14"/>
      <c r="I33" s="14"/>
      <c r="J33" s="14"/>
      <c r="K33" s="14"/>
    </row>
    <row r="34" spans="1:12">
      <c r="A34" s="12"/>
      <c r="B34" s="13" t="s">
        <v>66</v>
      </c>
      <c r="C34" s="14">
        <f t="shared" si="2"/>
        <v>0</v>
      </c>
      <c r="D34" s="14"/>
      <c r="E34" s="14"/>
      <c r="F34" s="14"/>
      <c r="G34" s="14"/>
      <c r="H34" s="14"/>
      <c r="I34" s="14"/>
      <c r="J34" s="14"/>
      <c r="K34" s="14"/>
    </row>
    <row r="35" spans="1:12">
      <c r="A35" s="12" t="s">
        <v>65</v>
      </c>
      <c r="B35" s="13" t="s">
        <v>64</v>
      </c>
      <c r="C35" s="14">
        <f t="shared" si="2"/>
        <v>0</v>
      </c>
      <c r="D35" s="14"/>
      <c r="E35" s="14"/>
      <c r="F35" s="14"/>
      <c r="G35" s="14"/>
      <c r="H35" s="14"/>
      <c r="I35" s="14"/>
      <c r="J35" s="14"/>
      <c r="K35" s="14"/>
    </row>
    <row r="36" spans="1:12">
      <c r="A36" s="12"/>
      <c r="B36" s="23" t="s">
        <v>63</v>
      </c>
      <c r="C36" s="14">
        <f t="shared" si="2"/>
        <v>1450000</v>
      </c>
      <c r="D36" s="14">
        <v>1450000</v>
      </c>
      <c r="E36" s="14"/>
      <c r="F36" s="14"/>
      <c r="G36" s="14"/>
      <c r="H36" s="14"/>
      <c r="I36" s="14"/>
      <c r="J36" s="14"/>
      <c r="K36" s="14"/>
    </row>
    <row r="37" spans="1:12">
      <c r="A37" s="12"/>
      <c r="B37" s="23" t="s">
        <v>62</v>
      </c>
      <c r="C37" s="14">
        <f t="shared" si="2"/>
        <v>270000</v>
      </c>
      <c r="D37" s="14">
        <v>270000</v>
      </c>
      <c r="E37" s="14"/>
      <c r="F37" s="14"/>
      <c r="G37" s="14"/>
      <c r="H37" s="14"/>
      <c r="I37" s="14"/>
      <c r="J37" s="14"/>
      <c r="K37" s="14"/>
    </row>
    <row r="38" spans="1:12">
      <c r="A38" s="12"/>
      <c r="B38" s="23" t="s">
        <v>61</v>
      </c>
      <c r="C38" s="14">
        <f t="shared" si="2"/>
        <v>130000</v>
      </c>
      <c r="D38" s="14">
        <v>130000</v>
      </c>
      <c r="E38" s="14"/>
      <c r="F38" s="14"/>
      <c r="G38" s="14"/>
      <c r="H38" s="14"/>
      <c r="I38" s="14"/>
      <c r="J38" s="14"/>
      <c r="K38" s="14"/>
    </row>
    <row r="39" spans="1:12">
      <c r="A39" s="12"/>
      <c r="B39" s="23" t="s">
        <v>60</v>
      </c>
      <c r="C39" s="14">
        <f t="shared" si="2"/>
        <v>130000</v>
      </c>
      <c r="D39" s="14">
        <v>130000</v>
      </c>
      <c r="E39" s="14"/>
      <c r="F39" s="14"/>
      <c r="G39" s="14"/>
      <c r="H39" s="14"/>
      <c r="I39" s="14"/>
      <c r="J39" s="14"/>
      <c r="K39" s="14"/>
    </row>
    <row r="40" spans="1:12" ht="31.5">
      <c r="A40" s="12">
        <v>2</v>
      </c>
      <c r="B40" s="13" t="s">
        <v>26</v>
      </c>
      <c r="C40" s="14">
        <f t="shared" si="2"/>
        <v>1920714</v>
      </c>
      <c r="D40" s="14">
        <f>SUM(D41:D68)</f>
        <v>20000</v>
      </c>
      <c r="E40" s="14">
        <f t="shared" ref="E40:H40" si="3">SUM(E41:E68)</f>
        <v>1297914</v>
      </c>
      <c r="F40" s="14">
        <f t="shared" si="3"/>
        <v>430000</v>
      </c>
      <c r="G40" s="14">
        <f t="shared" si="3"/>
        <v>50000</v>
      </c>
      <c r="H40" s="14">
        <f t="shared" si="3"/>
        <v>49000</v>
      </c>
      <c r="I40" s="14">
        <f>+I61</f>
        <v>58800</v>
      </c>
      <c r="J40" s="14">
        <v>15000</v>
      </c>
      <c r="K40" s="14"/>
      <c r="L40" s="143">
        <f>400000*15%</f>
        <v>60000</v>
      </c>
    </row>
    <row r="41" spans="1:12">
      <c r="A41" s="12" t="s">
        <v>21</v>
      </c>
      <c r="B41" s="13" t="s">
        <v>59</v>
      </c>
      <c r="C41" s="14">
        <f t="shared" si="2"/>
        <v>0</v>
      </c>
      <c r="D41" s="14"/>
      <c r="E41" s="14"/>
      <c r="F41" s="14"/>
      <c r="G41" s="14"/>
      <c r="H41" s="14"/>
      <c r="I41" s="14"/>
      <c r="J41" s="14"/>
      <c r="K41" s="14"/>
    </row>
    <row r="42" spans="1:12">
      <c r="A42" s="12"/>
      <c r="B42" s="13" t="s">
        <v>47</v>
      </c>
      <c r="C42" s="14">
        <f t="shared" si="2"/>
        <v>0</v>
      </c>
      <c r="D42" s="14"/>
      <c r="E42" s="14"/>
      <c r="F42" s="14"/>
      <c r="G42" s="14"/>
      <c r="H42" s="14"/>
      <c r="I42" s="14"/>
      <c r="J42" s="14"/>
      <c r="K42" s="14"/>
    </row>
    <row r="43" spans="1:12">
      <c r="A43" s="12" t="s">
        <v>21</v>
      </c>
      <c r="B43" s="13" t="s">
        <v>58</v>
      </c>
      <c r="C43" s="14">
        <f t="shared" si="2"/>
        <v>470000</v>
      </c>
      <c r="D43" s="14"/>
      <c r="E43" s="14">
        <v>300000</v>
      </c>
      <c r="F43" s="14">
        <v>150000</v>
      </c>
      <c r="G43" s="14">
        <v>20000</v>
      </c>
      <c r="H43" s="14"/>
      <c r="I43" s="14"/>
      <c r="J43" s="14"/>
      <c r="K43" s="14"/>
    </row>
    <row r="44" spans="1:12">
      <c r="A44" s="12"/>
      <c r="B44" s="13" t="s">
        <v>45</v>
      </c>
      <c r="C44" s="14">
        <f t="shared" si="2"/>
        <v>0</v>
      </c>
      <c r="D44" s="14"/>
      <c r="E44" s="14"/>
      <c r="F44" s="14"/>
      <c r="G44" s="14"/>
      <c r="H44" s="14"/>
      <c r="I44" s="14"/>
      <c r="J44" s="14"/>
      <c r="K44" s="14"/>
    </row>
    <row r="45" spans="1:12">
      <c r="A45" s="12" t="s">
        <v>21</v>
      </c>
      <c r="B45" s="13" t="s">
        <v>57</v>
      </c>
      <c r="C45" s="14">
        <f t="shared" si="2"/>
        <v>111314</v>
      </c>
      <c r="D45" s="14"/>
      <c r="E45" s="14">
        <v>111314</v>
      </c>
      <c r="F45" s="14"/>
      <c r="G45" s="14"/>
      <c r="H45" s="14"/>
      <c r="I45" s="14"/>
      <c r="J45" s="14"/>
      <c r="K45" s="14"/>
    </row>
    <row r="46" spans="1:12">
      <c r="A46" s="12"/>
      <c r="B46" s="13" t="s">
        <v>47</v>
      </c>
      <c r="C46" s="14">
        <f t="shared" si="2"/>
        <v>0</v>
      </c>
      <c r="D46" s="14"/>
      <c r="E46" s="14"/>
      <c r="F46" s="14"/>
      <c r="G46" s="14"/>
      <c r="H46" s="14"/>
      <c r="I46" s="14"/>
      <c r="J46" s="14"/>
      <c r="K46" s="14"/>
    </row>
    <row r="47" spans="1:12">
      <c r="A47" s="12" t="s">
        <v>21</v>
      </c>
      <c r="B47" s="13" t="s">
        <v>56</v>
      </c>
      <c r="C47" s="14">
        <f t="shared" si="2"/>
        <v>60000</v>
      </c>
      <c r="D47" s="14"/>
      <c r="E47" s="14">
        <v>60000</v>
      </c>
      <c r="F47" s="14"/>
      <c r="G47" s="14"/>
      <c r="H47" s="14"/>
      <c r="I47" s="14"/>
      <c r="J47" s="14"/>
      <c r="K47" s="14"/>
    </row>
    <row r="48" spans="1:12">
      <c r="A48" s="12"/>
      <c r="B48" s="13" t="s">
        <v>45</v>
      </c>
      <c r="C48" s="14">
        <f t="shared" si="2"/>
        <v>0</v>
      </c>
      <c r="D48" s="14"/>
      <c r="E48" s="14"/>
      <c r="F48" s="14"/>
      <c r="G48" s="14"/>
      <c r="H48" s="14"/>
      <c r="I48" s="14"/>
      <c r="J48" s="14"/>
      <c r="K48" s="14"/>
    </row>
    <row r="49" spans="1:11">
      <c r="A49" s="12" t="s">
        <v>21</v>
      </c>
      <c r="B49" s="13" t="s">
        <v>55</v>
      </c>
      <c r="C49" s="14">
        <f t="shared" si="2"/>
        <v>0</v>
      </c>
      <c r="D49" s="14"/>
      <c r="E49" s="14"/>
      <c r="F49" s="14"/>
      <c r="G49" s="14"/>
      <c r="H49" s="14"/>
      <c r="I49" s="14"/>
      <c r="J49" s="14"/>
      <c r="K49" s="14"/>
    </row>
    <row r="50" spans="1:11">
      <c r="A50" s="12"/>
      <c r="B50" s="13" t="s">
        <v>47</v>
      </c>
      <c r="C50" s="14">
        <f t="shared" si="2"/>
        <v>0</v>
      </c>
      <c r="D50" s="14"/>
      <c r="E50" s="14"/>
      <c r="F50" s="14"/>
      <c r="G50" s="14"/>
      <c r="H50" s="14"/>
      <c r="I50" s="14"/>
      <c r="J50" s="14"/>
      <c r="K50" s="14"/>
    </row>
    <row r="51" spans="1:11">
      <c r="A51" s="12" t="s">
        <v>21</v>
      </c>
      <c r="B51" s="13" t="s">
        <v>54</v>
      </c>
      <c r="C51" s="14">
        <f t="shared" si="2"/>
        <v>31600</v>
      </c>
      <c r="D51" s="14">
        <v>20000</v>
      </c>
      <c r="E51" s="14">
        <v>11600</v>
      </c>
      <c r="F51" s="14"/>
      <c r="G51" s="14"/>
      <c r="H51" s="14"/>
      <c r="I51" s="14"/>
      <c r="J51" s="14"/>
      <c r="K51" s="14"/>
    </row>
    <row r="52" spans="1:11">
      <c r="A52" s="12"/>
      <c r="B52" s="13" t="s">
        <v>45</v>
      </c>
      <c r="C52" s="14">
        <f t="shared" si="2"/>
        <v>0</v>
      </c>
      <c r="D52" s="14"/>
      <c r="E52" s="14"/>
      <c r="F52" s="14"/>
      <c r="G52" s="14"/>
      <c r="H52" s="14"/>
      <c r="I52" s="14"/>
      <c r="J52" s="14"/>
      <c r="K52" s="14"/>
    </row>
    <row r="53" spans="1:11">
      <c r="A53" s="12" t="s">
        <v>21</v>
      </c>
      <c r="B53" s="13" t="s">
        <v>53</v>
      </c>
      <c r="C53" s="14">
        <f t="shared" si="2"/>
        <v>0</v>
      </c>
      <c r="D53" s="14"/>
      <c r="E53" s="14"/>
      <c r="F53" s="14"/>
      <c r="G53" s="14"/>
      <c r="H53" s="14"/>
      <c r="I53" s="14"/>
      <c r="J53" s="14"/>
      <c r="K53" s="14"/>
    </row>
    <row r="54" spans="1:11">
      <c r="A54" s="12"/>
      <c r="B54" s="13" t="s">
        <v>47</v>
      </c>
      <c r="C54" s="14">
        <f t="shared" si="2"/>
        <v>0</v>
      </c>
      <c r="D54" s="14"/>
      <c r="E54" s="14"/>
      <c r="F54" s="14"/>
      <c r="G54" s="14"/>
      <c r="H54" s="14"/>
      <c r="I54" s="14"/>
      <c r="J54" s="14"/>
      <c r="K54" s="14"/>
    </row>
    <row r="55" spans="1:11">
      <c r="A55" s="12" t="s">
        <v>21</v>
      </c>
      <c r="B55" s="13" t="s">
        <v>52</v>
      </c>
      <c r="C55" s="14">
        <f t="shared" si="2"/>
        <v>0</v>
      </c>
      <c r="D55" s="14"/>
      <c r="E55" s="14"/>
      <c r="F55" s="14"/>
      <c r="G55" s="14"/>
      <c r="H55" s="14"/>
      <c r="I55" s="14"/>
      <c r="J55" s="14"/>
      <c r="K55" s="14"/>
    </row>
    <row r="56" spans="1:11">
      <c r="A56" s="12"/>
      <c r="B56" s="13" t="s">
        <v>45</v>
      </c>
      <c r="C56" s="14">
        <f t="shared" si="2"/>
        <v>0</v>
      </c>
      <c r="D56" s="14"/>
      <c r="E56" s="14"/>
      <c r="F56" s="14"/>
      <c r="G56" s="14"/>
      <c r="H56" s="14"/>
      <c r="I56" s="14"/>
      <c r="J56" s="14"/>
      <c r="K56" s="14"/>
    </row>
    <row r="57" spans="1:11">
      <c r="A57" s="12" t="s">
        <v>21</v>
      </c>
      <c r="B57" s="13" t="s">
        <v>51</v>
      </c>
      <c r="C57" s="14">
        <f t="shared" si="2"/>
        <v>0</v>
      </c>
      <c r="D57" s="14"/>
      <c r="E57" s="14"/>
      <c r="F57" s="14"/>
      <c r="G57" s="14"/>
      <c r="H57" s="14"/>
      <c r="I57" s="14"/>
      <c r="J57" s="14"/>
      <c r="K57" s="14"/>
    </row>
    <row r="58" spans="1:11">
      <c r="A58" s="12"/>
      <c r="B58" s="13" t="s">
        <v>47</v>
      </c>
      <c r="C58" s="14">
        <f t="shared" si="2"/>
        <v>0</v>
      </c>
      <c r="D58" s="14"/>
      <c r="E58" s="14"/>
      <c r="F58" s="14"/>
      <c r="G58" s="14"/>
      <c r="H58" s="14"/>
      <c r="I58" s="14"/>
      <c r="J58" s="14"/>
      <c r="K58" s="14"/>
    </row>
    <row r="59" spans="1:11">
      <c r="A59" s="12" t="s">
        <v>21</v>
      </c>
      <c r="B59" s="13" t="s">
        <v>50</v>
      </c>
      <c r="C59" s="14">
        <f t="shared" si="2"/>
        <v>0</v>
      </c>
      <c r="D59" s="14"/>
      <c r="E59" s="14"/>
      <c r="F59" s="14"/>
      <c r="G59" s="14"/>
      <c r="H59" s="14"/>
      <c r="I59" s="14"/>
      <c r="J59" s="14"/>
      <c r="K59" s="14"/>
    </row>
    <row r="60" spans="1:11">
      <c r="A60" s="12"/>
      <c r="B60" s="13" t="s">
        <v>45</v>
      </c>
      <c r="C60" s="14">
        <f t="shared" si="2"/>
        <v>0</v>
      </c>
      <c r="D60" s="14"/>
      <c r="E60" s="14"/>
      <c r="F60" s="14"/>
      <c r="G60" s="14"/>
      <c r="H60" s="14"/>
      <c r="I60" s="14"/>
      <c r="J60" s="14"/>
      <c r="K60" s="14"/>
    </row>
    <row r="61" spans="1:11">
      <c r="A61" s="12" t="s">
        <v>21</v>
      </c>
      <c r="B61" s="13" t="s">
        <v>49</v>
      </c>
      <c r="C61" s="14">
        <f t="shared" si="2"/>
        <v>1232800</v>
      </c>
      <c r="D61" s="14"/>
      <c r="E61" s="14">
        <v>800000</v>
      </c>
      <c r="F61" s="14">
        <f>400000*0.7</f>
        <v>280000</v>
      </c>
      <c r="G61" s="14">
        <v>30000</v>
      </c>
      <c r="H61" s="14">
        <v>49000</v>
      </c>
      <c r="I61" s="14">
        <f>60000-1200</f>
        <v>58800</v>
      </c>
      <c r="J61" s="14">
        <v>15000</v>
      </c>
      <c r="K61" s="14"/>
    </row>
    <row r="62" spans="1:11">
      <c r="A62" s="12"/>
      <c r="B62" s="13" t="s">
        <v>47</v>
      </c>
      <c r="C62" s="14">
        <f t="shared" si="2"/>
        <v>0</v>
      </c>
      <c r="D62" s="14"/>
      <c r="E62" s="14"/>
      <c r="F62" s="14"/>
      <c r="G62" s="14"/>
      <c r="H62" s="14"/>
      <c r="I62" s="14"/>
      <c r="J62" s="14"/>
      <c r="K62" s="14"/>
    </row>
    <row r="63" spans="1:11" ht="31.5">
      <c r="A63" s="12" t="s">
        <v>21</v>
      </c>
      <c r="B63" s="13" t="s">
        <v>48</v>
      </c>
      <c r="C63" s="14">
        <f t="shared" si="2"/>
        <v>0</v>
      </c>
      <c r="D63" s="14"/>
      <c r="E63" s="14"/>
      <c r="F63" s="14"/>
      <c r="G63" s="14"/>
      <c r="H63" s="14"/>
      <c r="I63" s="14"/>
      <c r="J63" s="14"/>
      <c r="K63" s="14"/>
    </row>
    <row r="64" spans="1:11">
      <c r="A64" s="12"/>
      <c r="B64" s="13" t="s">
        <v>47</v>
      </c>
      <c r="C64" s="14">
        <f t="shared" si="2"/>
        <v>0</v>
      </c>
      <c r="D64" s="14"/>
      <c r="E64" s="14"/>
      <c r="F64" s="14"/>
      <c r="G64" s="14"/>
      <c r="H64" s="14"/>
      <c r="I64" s="14"/>
      <c r="J64" s="14"/>
      <c r="K64" s="14"/>
    </row>
    <row r="65" spans="1:11">
      <c r="A65" s="12" t="s">
        <v>21</v>
      </c>
      <c r="B65" s="13" t="s">
        <v>46</v>
      </c>
      <c r="C65" s="14">
        <f t="shared" si="2"/>
        <v>15000</v>
      </c>
      <c r="D65" s="14"/>
      <c r="E65" s="14">
        <v>15000</v>
      </c>
      <c r="F65" s="14"/>
      <c r="G65" s="14"/>
      <c r="H65" s="14"/>
      <c r="I65" s="14"/>
      <c r="J65" s="14"/>
      <c r="K65" s="14"/>
    </row>
    <row r="66" spans="1:11">
      <c r="A66" s="12"/>
      <c r="B66" s="13" t="s">
        <v>45</v>
      </c>
      <c r="C66" s="14">
        <f t="shared" si="2"/>
        <v>0</v>
      </c>
      <c r="D66" s="14"/>
      <c r="E66" s="14"/>
      <c r="F66" s="14"/>
      <c r="G66" s="14"/>
      <c r="H66" s="14"/>
      <c r="I66" s="14"/>
      <c r="J66" s="14"/>
      <c r="K66" s="14"/>
    </row>
    <row r="67" spans="1:11">
      <c r="A67" s="12" t="s">
        <v>21</v>
      </c>
      <c r="B67" s="23"/>
      <c r="C67" s="14">
        <f t="shared" si="2"/>
        <v>0</v>
      </c>
      <c r="D67" s="14"/>
      <c r="E67" s="14"/>
      <c r="F67" s="14"/>
      <c r="G67" s="14"/>
      <c r="H67" s="14"/>
      <c r="I67" s="14"/>
      <c r="J67" s="14"/>
      <c r="K67" s="14"/>
    </row>
    <row r="68" spans="1:11">
      <c r="A68" s="12"/>
      <c r="B68" s="13" t="s">
        <v>45</v>
      </c>
      <c r="C68" s="14">
        <f t="shared" si="2"/>
        <v>0</v>
      </c>
      <c r="D68" s="14"/>
      <c r="E68" s="14"/>
      <c r="F68" s="14"/>
      <c r="G68" s="14"/>
      <c r="H68" s="14"/>
      <c r="I68" s="14"/>
      <c r="J68" s="14"/>
      <c r="K68" s="14"/>
    </row>
    <row r="69" spans="1:11">
      <c r="A69" s="12">
        <v>3</v>
      </c>
      <c r="B69" s="13" t="s">
        <v>27</v>
      </c>
      <c r="C69" s="14">
        <f t="shared" si="2"/>
        <v>2200</v>
      </c>
      <c r="D69" s="14"/>
      <c r="E69" s="14"/>
      <c r="F69" s="14"/>
      <c r="G69" s="14">
        <v>1000</v>
      </c>
      <c r="H69" s="14"/>
      <c r="I69" s="14">
        <f>60000*0.02</f>
        <v>1200</v>
      </c>
      <c r="J69" s="14"/>
      <c r="K69" s="14"/>
    </row>
    <row r="70" spans="1:11">
      <c r="A70" s="12">
        <v>4</v>
      </c>
      <c r="B70" s="13" t="s">
        <v>28</v>
      </c>
      <c r="C70" s="14">
        <f t="shared" si="2"/>
        <v>1900000</v>
      </c>
      <c r="D70" s="14">
        <f>+SUM(D71:D74)</f>
        <v>1900000</v>
      </c>
      <c r="E70" s="14">
        <f t="shared" ref="E70:J70" si="4">+SUM(E71:E74)</f>
        <v>0</v>
      </c>
      <c r="F70" s="14">
        <f t="shared" si="4"/>
        <v>0</v>
      </c>
      <c r="G70" s="14">
        <f t="shared" si="4"/>
        <v>0</v>
      </c>
      <c r="H70" s="14">
        <f t="shared" si="4"/>
        <v>0</v>
      </c>
      <c r="I70" s="14">
        <f t="shared" si="4"/>
        <v>0</v>
      </c>
      <c r="J70" s="14">
        <f t="shared" si="4"/>
        <v>0</v>
      </c>
      <c r="K70" s="14"/>
    </row>
    <row r="71" spans="1:11" ht="31.5">
      <c r="A71" s="12" t="s">
        <v>29</v>
      </c>
      <c r="B71" s="13" t="s">
        <v>30</v>
      </c>
      <c r="C71" s="14">
        <f t="shared" si="2"/>
        <v>900000</v>
      </c>
      <c r="D71" s="14">
        <f>+Bieuso01!E34</f>
        <v>900000</v>
      </c>
      <c r="E71" s="14"/>
      <c r="F71" s="14"/>
      <c r="G71" s="14"/>
      <c r="H71" s="14"/>
      <c r="I71" s="14"/>
      <c r="J71" s="14"/>
      <c r="K71" s="14"/>
    </row>
    <row r="72" spans="1:11">
      <c r="A72" s="12" t="s">
        <v>31</v>
      </c>
      <c r="B72" s="13" t="s">
        <v>32</v>
      </c>
      <c r="C72" s="14">
        <f t="shared" si="2"/>
        <v>600000</v>
      </c>
      <c r="D72" s="14">
        <v>600000</v>
      </c>
      <c r="E72" s="14"/>
      <c r="F72" s="14"/>
      <c r="G72" s="14"/>
      <c r="H72" s="14"/>
      <c r="I72" s="14"/>
      <c r="J72" s="14"/>
      <c r="K72" s="14"/>
    </row>
    <row r="73" spans="1:11">
      <c r="A73" s="12" t="s">
        <v>33</v>
      </c>
      <c r="B73" s="13" t="s">
        <v>34</v>
      </c>
      <c r="C73" s="14">
        <f t="shared" si="2"/>
        <v>100000</v>
      </c>
      <c r="D73" s="14">
        <v>100000</v>
      </c>
      <c r="E73" s="14"/>
      <c r="F73" s="14"/>
      <c r="G73" s="14"/>
      <c r="H73" s="14"/>
      <c r="I73" s="14"/>
      <c r="J73" s="14"/>
      <c r="K73" s="14"/>
    </row>
    <row r="74" spans="1:11">
      <c r="A74" s="12" t="s">
        <v>35</v>
      </c>
      <c r="B74" s="13" t="s">
        <v>36</v>
      </c>
      <c r="C74" s="14">
        <f t="shared" si="2"/>
        <v>300000</v>
      </c>
      <c r="D74" s="14">
        <f>+Bieuso01!E37</f>
        <v>300000</v>
      </c>
      <c r="E74" s="14"/>
      <c r="F74" s="14"/>
      <c r="G74" s="14"/>
      <c r="H74" s="14"/>
      <c r="I74" s="14"/>
      <c r="J74" s="14"/>
      <c r="K74" s="14"/>
    </row>
    <row r="75" spans="1:11">
      <c r="A75" s="12"/>
      <c r="B75" s="23" t="s">
        <v>37</v>
      </c>
      <c r="C75" s="14">
        <f t="shared" si="2"/>
        <v>100000</v>
      </c>
      <c r="D75" s="14">
        <v>100000</v>
      </c>
      <c r="E75" s="14"/>
      <c r="F75" s="14"/>
      <c r="G75" s="14"/>
      <c r="H75" s="14"/>
      <c r="I75" s="14"/>
      <c r="J75" s="14"/>
      <c r="K75" s="14"/>
    </row>
    <row r="76" spans="1:11">
      <c r="A76" s="12"/>
      <c r="B76" s="23" t="s">
        <v>44</v>
      </c>
      <c r="C76" s="14">
        <f t="shared" si="2"/>
        <v>200000</v>
      </c>
      <c r="D76" s="14">
        <v>200000</v>
      </c>
      <c r="E76" s="14"/>
      <c r="F76" s="14"/>
      <c r="G76" s="14"/>
      <c r="H76" s="14"/>
      <c r="I76" s="14"/>
      <c r="J76" s="14"/>
      <c r="K76" s="14"/>
    </row>
    <row r="77" spans="1:11">
      <c r="A77" s="12"/>
      <c r="B77" s="23" t="s">
        <v>39</v>
      </c>
      <c r="C77" s="14">
        <f t="shared" ref="C77" si="5">+SUM(D77:J77)</f>
        <v>0</v>
      </c>
      <c r="D77" s="14"/>
      <c r="E77" s="14"/>
      <c r="F77" s="14"/>
      <c r="G77" s="14"/>
      <c r="H77" s="14"/>
      <c r="I77" s="14"/>
      <c r="J77" s="14"/>
      <c r="K77" s="14"/>
    </row>
    <row r="78" spans="1:11">
      <c r="A78" s="24"/>
      <c r="B78" s="25"/>
      <c r="C78" s="26"/>
      <c r="D78" s="26"/>
      <c r="E78" s="26"/>
      <c r="F78" s="26"/>
      <c r="G78" s="26"/>
      <c r="H78" s="26"/>
      <c r="I78" s="26"/>
      <c r="J78" s="26"/>
      <c r="K78" s="26"/>
    </row>
    <row r="79" spans="1:11" ht="9.75" customHeight="1">
      <c r="A79" s="27"/>
      <c r="B79" s="28"/>
      <c r="C79" s="30"/>
    </row>
    <row r="80" spans="1:11">
      <c r="G80" s="204" t="s">
        <v>43</v>
      </c>
      <c r="H80" s="204"/>
      <c r="I80" s="204"/>
      <c r="J80" s="204"/>
      <c r="K80" s="204"/>
    </row>
    <row r="81" spans="2:12" s="1" customFormat="1">
      <c r="B81" s="29" t="s">
        <v>41</v>
      </c>
      <c r="G81" s="202" t="s">
        <v>42</v>
      </c>
      <c r="H81" s="202"/>
      <c r="I81" s="202"/>
      <c r="J81" s="202"/>
      <c r="K81" s="202"/>
      <c r="L81" s="144"/>
    </row>
    <row r="86" spans="2:12">
      <c r="B86" s="5"/>
    </row>
  </sheetData>
  <mergeCells count="17">
    <mergeCell ref="G81:K81"/>
    <mergeCell ref="K6:K8"/>
    <mergeCell ref="D6:D8"/>
    <mergeCell ref="H7:H8"/>
    <mergeCell ref="G7:G8"/>
    <mergeCell ref="J7:J8"/>
    <mergeCell ref="G80:K80"/>
    <mergeCell ref="A2:B2"/>
    <mergeCell ref="A3:K3"/>
    <mergeCell ref="A6:A8"/>
    <mergeCell ref="B6:B8"/>
    <mergeCell ref="I7:I8"/>
    <mergeCell ref="C6:C8"/>
    <mergeCell ref="F7:F8"/>
    <mergeCell ref="E6:E8"/>
    <mergeCell ref="F6:J6"/>
    <mergeCell ref="A4:K4"/>
  </mergeCells>
  <printOptions horizontalCentered="1"/>
  <pageMargins left="0.25" right="0.25" top="0.5" bottom="0.5" header="0" footer="0"/>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dimension ref="A1:G44"/>
  <sheetViews>
    <sheetView workbookViewId="0">
      <selection activeCell="B14" sqref="B14"/>
    </sheetView>
  </sheetViews>
  <sheetFormatPr defaultRowHeight="15.75"/>
  <cols>
    <col min="1" max="1" width="5.7109375" style="2" customWidth="1"/>
    <col min="2" max="2" width="49.7109375" style="2" customWidth="1"/>
    <col min="3" max="3" width="14.7109375" style="2" customWidth="1"/>
    <col min="4" max="4" width="10.5703125" style="2" customWidth="1"/>
    <col min="5" max="5" width="15.7109375" style="2" customWidth="1"/>
    <col min="6" max="6" width="11.5703125" style="2" customWidth="1"/>
    <col min="7" max="16384" width="9.140625" style="2"/>
  </cols>
  <sheetData>
    <row r="1" spans="1:6">
      <c r="A1" s="201" t="s">
        <v>0</v>
      </c>
      <c r="B1" s="201"/>
      <c r="C1" s="1"/>
      <c r="D1" s="1"/>
      <c r="E1" s="202" t="s">
        <v>1</v>
      </c>
      <c r="F1" s="202"/>
    </row>
    <row r="2" spans="1:6">
      <c r="A2" s="201" t="s">
        <v>184</v>
      </c>
      <c r="B2" s="201"/>
    </row>
    <row r="3" spans="1:6">
      <c r="A3" s="202" t="s">
        <v>2</v>
      </c>
      <c r="B3" s="202"/>
      <c r="C3" s="202"/>
      <c r="D3" s="202"/>
      <c r="E3" s="202"/>
      <c r="F3" s="202"/>
    </row>
    <row r="4" spans="1:6">
      <c r="A4" s="204"/>
      <c r="B4" s="204"/>
      <c r="C4" s="204"/>
      <c r="D4" s="204"/>
      <c r="E4" s="204"/>
      <c r="F4" s="204"/>
    </row>
    <row r="5" spans="1:6">
      <c r="A5" s="3"/>
      <c r="B5" s="4"/>
      <c r="C5" s="5"/>
      <c r="D5" s="5"/>
      <c r="E5" s="205" t="s">
        <v>3</v>
      </c>
      <c r="F5" s="205"/>
    </row>
    <row r="6" spans="1:6">
      <c r="A6" s="168" t="s">
        <v>4</v>
      </c>
      <c r="B6" s="206" t="s">
        <v>5</v>
      </c>
      <c r="C6" s="178" t="s">
        <v>6</v>
      </c>
      <c r="D6" s="178"/>
      <c r="E6" s="178"/>
      <c r="F6" s="178"/>
    </row>
    <row r="7" spans="1:6" ht="72" customHeight="1">
      <c r="A7" s="169"/>
      <c r="B7" s="207"/>
      <c r="C7" s="178" t="s">
        <v>7</v>
      </c>
      <c r="D7" s="178"/>
      <c r="E7" s="178" t="s">
        <v>8</v>
      </c>
      <c r="F7" s="178"/>
    </row>
    <row r="8" spans="1:6">
      <c r="A8" s="170"/>
      <c r="B8" s="208"/>
      <c r="C8" s="6" t="s">
        <v>9</v>
      </c>
      <c r="D8" s="7" t="s">
        <v>10</v>
      </c>
      <c r="E8" s="6" t="s">
        <v>9</v>
      </c>
      <c r="F8" s="7" t="s">
        <v>10</v>
      </c>
    </row>
    <row r="9" spans="1:6">
      <c r="A9" s="6">
        <v>1</v>
      </c>
      <c r="B9" s="8">
        <v>2</v>
      </c>
      <c r="C9" s="6">
        <v>3</v>
      </c>
      <c r="D9" s="6">
        <v>4</v>
      </c>
      <c r="E9" s="6">
        <v>5</v>
      </c>
      <c r="F9" s="6">
        <v>6</v>
      </c>
    </row>
    <row r="10" spans="1:6" s="1" customFormat="1">
      <c r="A10" s="9" t="s">
        <v>11</v>
      </c>
      <c r="B10" s="10" t="s">
        <v>12</v>
      </c>
      <c r="C10" s="11">
        <f>+C11+C15+C19</f>
        <v>16775361</v>
      </c>
      <c r="D10" s="11"/>
      <c r="E10" s="11">
        <f>+E11+E15</f>
        <v>16170361</v>
      </c>
      <c r="F10" s="138"/>
    </row>
    <row r="11" spans="1:6">
      <c r="A11" s="12">
        <v>1</v>
      </c>
      <c r="B11" s="13" t="s">
        <v>13</v>
      </c>
      <c r="C11" s="14">
        <v>12381541</v>
      </c>
      <c r="D11" s="146">
        <f>+C11/C10*100</f>
        <v>73.807895996992258</v>
      </c>
      <c r="E11" s="14">
        <v>12381541</v>
      </c>
      <c r="F11" s="139">
        <f>+E11/E10*100</f>
        <v>76.569354264880047</v>
      </c>
    </row>
    <row r="12" spans="1:6">
      <c r="A12" s="12"/>
      <c r="B12" s="13" t="s">
        <v>14</v>
      </c>
      <c r="C12" s="14"/>
      <c r="D12" s="146"/>
      <c r="E12" s="14"/>
      <c r="F12" s="139"/>
    </row>
    <row r="13" spans="1:6">
      <c r="A13" s="12"/>
      <c r="B13" s="15" t="s">
        <v>15</v>
      </c>
      <c r="C13" s="14">
        <v>300338</v>
      </c>
      <c r="D13" s="146"/>
      <c r="E13" s="14">
        <v>300338</v>
      </c>
      <c r="F13" s="139"/>
    </row>
    <row r="14" spans="1:6">
      <c r="A14" s="12"/>
      <c r="B14" s="15" t="s">
        <v>16</v>
      </c>
      <c r="C14" s="14">
        <v>451857</v>
      </c>
      <c r="D14" s="146"/>
      <c r="E14" s="14">
        <v>451857</v>
      </c>
      <c r="F14" s="139"/>
    </row>
    <row r="15" spans="1:6">
      <c r="A15" s="12">
        <v>2</v>
      </c>
      <c r="B15" s="13" t="s">
        <v>17</v>
      </c>
      <c r="C15" s="14">
        <v>3788820</v>
      </c>
      <c r="D15" s="146">
        <f>+C15/C10*100</f>
        <v>22.585624237833095</v>
      </c>
      <c r="E15" s="14">
        <f>1940*217*9</f>
        <v>3788820</v>
      </c>
      <c r="F15" s="139">
        <f t="shared" ref="F15:F37" si="0">+E15/$E$11*100</f>
        <v>30.600552871407526</v>
      </c>
    </row>
    <row r="16" spans="1:6">
      <c r="A16" s="12"/>
      <c r="B16" s="13" t="s">
        <v>14</v>
      </c>
      <c r="C16" s="14"/>
      <c r="D16" s="146"/>
      <c r="E16" s="14"/>
      <c r="F16" s="139">
        <f t="shared" si="0"/>
        <v>0</v>
      </c>
    </row>
    <row r="17" spans="1:6">
      <c r="A17" s="12"/>
      <c r="B17" s="15" t="s">
        <v>18</v>
      </c>
      <c r="C17" s="14">
        <v>1515528</v>
      </c>
      <c r="D17" s="146"/>
      <c r="E17" s="14">
        <f>+E15*0.4</f>
        <v>1515528</v>
      </c>
      <c r="F17" s="139"/>
    </row>
    <row r="18" spans="1:6">
      <c r="A18" s="12">
        <v>3</v>
      </c>
      <c r="B18" s="13" t="s">
        <v>19</v>
      </c>
      <c r="C18" s="14"/>
      <c r="D18" s="146"/>
      <c r="E18" s="14"/>
      <c r="F18" s="139">
        <f t="shared" si="0"/>
        <v>0</v>
      </c>
    </row>
    <row r="19" spans="1:6" ht="31.5">
      <c r="A19" s="12">
        <v>4</v>
      </c>
      <c r="B19" s="13" t="s">
        <v>20</v>
      </c>
      <c r="C19" s="14">
        <f>+C20+C23+C26+C27+C28</f>
        <v>605000</v>
      </c>
      <c r="D19" s="146">
        <f>+$C$19/C10*100</f>
        <v>3.6064797651746514</v>
      </c>
      <c r="E19" s="14"/>
      <c r="F19" s="139">
        <f t="shared" si="0"/>
        <v>0</v>
      </c>
    </row>
    <row r="20" spans="1:6">
      <c r="A20" s="12" t="s">
        <v>21</v>
      </c>
      <c r="B20" s="13" t="s">
        <v>176</v>
      </c>
      <c r="C20" s="14">
        <v>430000</v>
      </c>
      <c r="D20" s="146">
        <f>+C20/$C$10*100</f>
        <v>2.5632831388844628</v>
      </c>
      <c r="E20" s="14"/>
      <c r="F20" s="139">
        <f>+E20/$E$11*100</f>
        <v>0</v>
      </c>
    </row>
    <row r="21" spans="1:6">
      <c r="A21" s="12"/>
      <c r="B21" s="13" t="s">
        <v>14</v>
      </c>
      <c r="C21" s="14"/>
      <c r="D21" s="146">
        <f t="shared" ref="D21:D34" si="1">+C21/$C$10*100</f>
        <v>0</v>
      </c>
      <c r="E21" s="14"/>
      <c r="F21" s="139">
        <f t="shared" si="0"/>
        <v>0</v>
      </c>
    </row>
    <row r="22" spans="1:6" s="18" customFormat="1" ht="31.5">
      <c r="A22" s="16"/>
      <c r="B22" s="15" t="s">
        <v>22</v>
      </c>
      <c r="C22" s="17"/>
      <c r="D22" s="146">
        <f t="shared" si="1"/>
        <v>0</v>
      </c>
      <c r="E22" s="17"/>
      <c r="F22" s="139">
        <f t="shared" si="0"/>
        <v>0</v>
      </c>
    </row>
    <row r="23" spans="1:6">
      <c r="A23" s="12" t="s">
        <v>21</v>
      </c>
      <c r="B23" s="13" t="s">
        <v>177</v>
      </c>
      <c r="C23" s="14">
        <v>51000</v>
      </c>
      <c r="D23" s="146">
        <f t="shared" si="1"/>
        <v>0.30401730251885489</v>
      </c>
      <c r="E23" s="14"/>
      <c r="F23" s="139">
        <f t="shared" si="0"/>
        <v>0</v>
      </c>
    </row>
    <row r="24" spans="1:6">
      <c r="A24" s="12"/>
      <c r="B24" s="13" t="s">
        <v>14</v>
      </c>
      <c r="C24" s="14"/>
      <c r="D24" s="146">
        <f t="shared" si="1"/>
        <v>0</v>
      </c>
      <c r="E24" s="14"/>
      <c r="F24" s="139">
        <f t="shared" si="0"/>
        <v>0</v>
      </c>
    </row>
    <row r="25" spans="1:6" s="18" customFormat="1" ht="31.5">
      <c r="A25" s="16"/>
      <c r="B25" s="15" t="s">
        <v>22</v>
      </c>
      <c r="C25" s="17"/>
      <c r="D25" s="146">
        <f t="shared" si="1"/>
        <v>0</v>
      </c>
      <c r="E25" s="17"/>
      <c r="F25" s="139">
        <f t="shared" si="0"/>
        <v>0</v>
      </c>
    </row>
    <row r="26" spans="1:6">
      <c r="A26" s="12" t="s">
        <v>21</v>
      </c>
      <c r="B26" s="13" t="s">
        <v>189</v>
      </c>
      <c r="C26" s="14">
        <v>60000</v>
      </c>
      <c r="D26" s="146">
        <f t="shared" si="1"/>
        <v>0.35766741472806457</v>
      </c>
      <c r="E26" s="14"/>
      <c r="F26" s="139">
        <f t="shared" si="0"/>
        <v>0</v>
      </c>
    </row>
    <row r="27" spans="1:6">
      <c r="A27" s="12" t="s">
        <v>21</v>
      </c>
      <c r="B27" s="13" t="s">
        <v>190</v>
      </c>
      <c r="C27" s="14">
        <v>15000</v>
      </c>
      <c r="D27" s="146">
        <f t="shared" si="1"/>
        <v>8.9416853682016142E-2</v>
      </c>
      <c r="E27" s="14"/>
      <c r="F27" s="139"/>
    </row>
    <row r="28" spans="1:6">
      <c r="A28" s="12" t="s">
        <v>21</v>
      </c>
      <c r="B28" s="13" t="s">
        <v>191</v>
      </c>
      <c r="C28" s="14">
        <v>49000</v>
      </c>
      <c r="D28" s="146">
        <f t="shared" si="1"/>
        <v>0.29209505536125274</v>
      </c>
      <c r="E28" s="14"/>
      <c r="F28" s="139"/>
    </row>
    <row r="29" spans="1:6" s="1" customFormat="1">
      <c r="A29" s="19" t="s">
        <v>23</v>
      </c>
      <c r="B29" s="20" t="s">
        <v>24</v>
      </c>
      <c r="C29" s="21"/>
      <c r="D29" s="146">
        <f t="shared" si="1"/>
        <v>0</v>
      </c>
      <c r="E29" s="21"/>
      <c r="F29" s="139">
        <f t="shared" si="0"/>
        <v>0</v>
      </c>
    </row>
    <row r="30" spans="1:6" ht="47.25">
      <c r="A30" s="12">
        <v>1</v>
      </c>
      <c r="B30" s="13" t="s">
        <v>25</v>
      </c>
      <c r="C30" s="14">
        <f>+E30</f>
        <v>10461541</v>
      </c>
      <c r="D30" s="146">
        <f t="shared" si="1"/>
        <v>62.362538725694193</v>
      </c>
      <c r="E30" s="14">
        <f>+Bieuso02!D12</f>
        <v>10461541</v>
      </c>
      <c r="F30" s="139">
        <f t="shared" si="0"/>
        <v>84.493044928737064</v>
      </c>
    </row>
    <row r="31" spans="1:6" ht="31.5">
      <c r="A31" s="12">
        <v>2</v>
      </c>
      <c r="B31" s="13" t="s">
        <v>26</v>
      </c>
      <c r="C31" s="14">
        <f>+E31</f>
        <v>1920714</v>
      </c>
      <c r="D31" s="146">
        <f t="shared" si="1"/>
        <v>11.449613513533329</v>
      </c>
      <c r="E31" s="14">
        <f>+Bieuso02!C40</f>
        <v>1920714</v>
      </c>
      <c r="F31" s="139">
        <f t="shared" si="0"/>
        <v>15.512721720180064</v>
      </c>
    </row>
    <row r="32" spans="1:6">
      <c r="A32" s="12">
        <v>3</v>
      </c>
      <c r="B32" s="22" t="s">
        <v>27</v>
      </c>
      <c r="C32" s="14">
        <v>2200</v>
      </c>
      <c r="D32" s="147">
        <f t="shared" si="1"/>
        <v>1.3114471873362368E-2</v>
      </c>
      <c r="E32" s="14"/>
      <c r="F32" s="139">
        <f t="shared" si="0"/>
        <v>0</v>
      </c>
    </row>
    <row r="33" spans="1:7">
      <c r="A33" s="12">
        <v>4</v>
      </c>
      <c r="B33" s="13" t="s">
        <v>28</v>
      </c>
      <c r="C33" s="14"/>
      <c r="D33" s="146">
        <f t="shared" si="1"/>
        <v>0</v>
      </c>
      <c r="E33" s="14"/>
      <c r="F33" s="139">
        <f t="shared" si="0"/>
        <v>0</v>
      </c>
    </row>
    <row r="34" spans="1:7" ht="31.5">
      <c r="A34" s="12" t="s">
        <v>29</v>
      </c>
      <c r="B34" s="13" t="s">
        <v>30</v>
      </c>
      <c r="C34" s="14">
        <f>+E34</f>
        <v>900000</v>
      </c>
      <c r="D34" s="146">
        <f t="shared" si="1"/>
        <v>5.3650112209209686</v>
      </c>
      <c r="E34" s="14">
        <v>900000</v>
      </c>
      <c r="F34" s="139">
        <f t="shared" si="0"/>
        <v>7.2688851896545028</v>
      </c>
    </row>
    <row r="35" spans="1:7">
      <c r="A35" s="12" t="s">
        <v>31</v>
      </c>
      <c r="B35" s="13" t="s">
        <v>32</v>
      </c>
      <c r="C35" s="14">
        <f t="shared" ref="C35:C39" si="2">+E35</f>
        <v>800000</v>
      </c>
      <c r="D35" s="14"/>
      <c r="E35" s="14">
        <v>800000</v>
      </c>
      <c r="F35" s="139">
        <f t="shared" si="0"/>
        <v>6.4612312796928917</v>
      </c>
    </row>
    <row r="36" spans="1:7">
      <c r="A36" s="12" t="s">
        <v>33</v>
      </c>
      <c r="B36" s="13" t="s">
        <v>34</v>
      </c>
      <c r="C36" s="14">
        <f t="shared" si="2"/>
        <v>100000</v>
      </c>
      <c r="D36" s="14"/>
      <c r="E36" s="14">
        <v>100000</v>
      </c>
      <c r="F36" s="139">
        <f t="shared" si="0"/>
        <v>0.80765390996161146</v>
      </c>
    </row>
    <row r="37" spans="1:7">
      <c r="A37" s="12" t="s">
        <v>35</v>
      </c>
      <c r="B37" s="13" t="s">
        <v>36</v>
      </c>
      <c r="C37" s="14">
        <f t="shared" si="2"/>
        <v>300000</v>
      </c>
      <c r="D37" s="14"/>
      <c r="E37" s="14">
        <f>2000000*15%</f>
        <v>300000</v>
      </c>
      <c r="F37" s="139">
        <f t="shared" si="0"/>
        <v>2.4229617298848338</v>
      </c>
    </row>
    <row r="38" spans="1:7">
      <c r="A38" s="12"/>
      <c r="B38" s="23" t="s">
        <v>37</v>
      </c>
      <c r="C38" s="14">
        <f t="shared" si="2"/>
        <v>100000</v>
      </c>
      <c r="D38" s="14"/>
      <c r="E38" s="14">
        <v>100000</v>
      </c>
      <c r="F38" s="139"/>
    </row>
    <row r="39" spans="1:7">
      <c r="A39" s="12"/>
      <c r="B39" s="23" t="s">
        <v>38</v>
      </c>
      <c r="C39" s="14">
        <f t="shared" si="2"/>
        <v>200000</v>
      </c>
      <c r="D39" s="14"/>
      <c r="E39" s="14">
        <v>200000</v>
      </c>
      <c r="F39" s="139"/>
    </row>
    <row r="40" spans="1:7">
      <c r="A40" s="12"/>
      <c r="B40" s="23" t="s">
        <v>39</v>
      </c>
      <c r="C40" s="14"/>
      <c r="D40" s="14"/>
      <c r="E40" s="14"/>
      <c r="F40" s="139"/>
    </row>
    <row r="41" spans="1:7">
      <c r="A41" s="24"/>
      <c r="B41" s="25"/>
      <c r="C41" s="26"/>
      <c r="D41" s="26"/>
      <c r="E41" s="26"/>
      <c r="F41" s="26"/>
    </row>
    <row r="42" spans="1:7" ht="5.25" customHeight="1">
      <c r="A42" s="27"/>
      <c r="B42" s="28"/>
    </row>
    <row r="43" spans="1:7">
      <c r="C43" s="204" t="s">
        <v>40</v>
      </c>
      <c r="D43" s="204"/>
      <c r="E43" s="204"/>
      <c r="F43" s="204"/>
      <c r="G43" s="18"/>
    </row>
    <row r="44" spans="1:7" s="1" customFormat="1">
      <c r="B44" s="29" t="s">
        <v>41</v>
      </c>
      <c r="C44" s="202" t="s">
        <v>42</v>
      </c>
      <c r="D44" s="202"/>
      <c r="E44" s="202"/>
      <c r="F44" s="202"/>
    </row>
  </sheetData>
  <mergeCells count="13">
    <mergeCell ref="C44:F44"/>
    <mergeCell ref="A6:A8"/>
    <mergeCell ref="B6:B8"/>
    <mergeCell ref="C6:F6"/>
    <mergeCell ref="C7:D7"/>
    <mergeCell ref="E7:F7"/>
    <mergeCell ref="C43:F43"/>
    <mergeCell ref="E5:F5"/>
    <mergeCell ref="A1:B1"/>
    <mergeCell ref="E1:F1"/>
    <mergeCell ref="A2:B2"/>
    <mergeCell ref="A3:F3"/>
    <mergeCell ref="A4:F4"/>
  </mergeCells>
  <printOptions horizontalCentered="1"/>
  <pageMargins left="0.5" right="0.25" top="0.5" bottom="0.5" header="0" footer="0"/>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Bieuso03</vt:lpstr>
      <vt:lpstr>Bieuso05</vt:lpstr>
      <vt:lpstr>Bieuso04</vt:lpstr>
      <vt:lpstr>Bieuso02</vt:lpstr>
      <vt:lpstr>Bieuso01</vt:lpstr>
      <vt:lpstr>Bieuso01!Print_Titles</vt:lpstr>
      <vt:lpstr>Bieuso02!Print_Titles</vt:lpstr>
      <vt:lpstr>Bieuso03!Print_Titles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 3250ST</dc:creator>
  <cp:lastModifiedBy>Dell 3250ST</cp:lastModifiedBy>
  <cp:lastPrinted>2021-05-24T08:03:55Z</cp:lastPrinted>
  <dcterms:created xsi:type="dcterms:W3CDTF">2021-02-01T09:58:25Z</dcterms:created>
  <dcterms:modified xsi:type="dcterms:W3CDTF">2021-11-29T05:09:02Z</dcterms:modified>
</cp:coreProperties>
</file>